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1.KLD\02.kolo\"/>
    </mc:Choice>
  </mc:AlternateContent>
  <bookViews>
    <workbookView xWindow="0" yWindow="0" windowWidth="27285" windowHeight="13020"/>
  </bookViews>
  <sheets>
    <sheet name="Bodování národní (16)" sheetId="1" r:id="rId1"/>
  </sheets>
  <definedNames>
    <definedName name="_xlnm.Print_Area" localSheetId="0">'Bodování národní (16)'!$A$1:$S$66</definedName>
  </definedNames>
  <calcPr calcId="152511"/>
</workbook>
</file>

<file path=xl/calcChain.xml><?xml version="1.0" encoding="utf-8"?>
<calcChain xmlns="http://schemas.openxmlformats.org/spreadsheetml/2006/main">
  <c r="E37" i="1" l="1"/>
  <c r="Q36" i="1"/>
  <c r="G36" i="1"/>
  <c r="Q35" i="1"/>
  <c r="G35" i="1"/>
  <c r="Q34" i="1"/>
  <c r="P37" i="1" s="1"/>
  <c r="G34" i="1"/>
  <c r="Q33" i="1"/>
  <c r="Q37" i="1" s="1"/>
  <c r="G33" i="1"/>
  <c r="G37" i="1" s="1"/>
  <c r="G32" i="1"/>
  <c r="Q31" i="1"/>
  <c r="G31" i="1"/>
  <c r="Q30" i="1"/>
  <c r="G30" i="1"/>
  <c r="Q29" i="1"/>
  <c r="G29" i="1"/>
  <c r="D32" i="1" s="1"/>
  <c r="Q28" i="1"/>
  <c r="O32" i="1" s="1"/>
  <c r="G28" i="1"/>
  <c r="E32" i="1" s="1"/>
  <c r="E27" i="1"/>
  <c r="Q26" i="1"/>
  <c r="G26" i="1"/>
  <c r="Q25" i="1"/>
  <c r="G25" i="1"/>
  <c r="Q24" i="1"/>
  <c r="G24" i="1"/>
  <c r="F27" i="1" s="1"/>
  <c r="Q23" i="1"/>
  <c r="Q27" i="1" s="1"/>
  <c r="G23" i="1"/>
  <c r="G27" i="1" s="1"/>
  <c r="E22" i="1"/>
  <c r="Q21" i="1"/>
  <c r="G21" i="1"/>
  <c r="Q20" i="1"/>
  <c r="P22" i="1" s="1"/>
  <c r="G20" i="1"/>
  <c r="Q19" i="1"/>
  <c r="G19" i="1"/>
  <c r="F22" i="1" s="1"/>
  <c r="Q18" i="1"/>
  <c r="Q22" i="1" s="1"/>
  <c r="G18" i="1"/>
  <c r="G22" i="1" s="1"/>
  <c r="N17" i="1"/>
  <c r="Q16" i="1"/>
  <c r="G16" i="1"/>
  <c r="Q15" i="1"/>
  <c r="G15" i="1"/>
  <c r="Q14" i="1"/>
  <c r="G14" i="1"/>
  <c r="Q13" i="1"/>
  <c r="P17" i="1" s="1"/>
  <c r="G13" i="1"/>
  <c r="F17" i="1" s="1"/>
  <c r="O12" i="1"/>
  <c r="N12" i="1"/>
  <c r="D12" i="1"/>
  <c r="Q11" i="1"/>
  <c r="G11" i="1"/>
  <c r="Q10" i="1"/>
  <c r="G10" i="1"/>
  <c r="Q9" i="1"/>
  <c r="G9" i="1"/>
  <c r="Q8" i="1"/>
  <c r="P12" i="1" s="1"/>
  <c r="G8" i="1"/>
  <c r="F12" i="1" s="1"/>
  <c r="T11" i="1"/>
  <c r="T10" i="1"/>
  <c r="S36" i="1" l="1"/>
  <c r="I36" i="1"/>
  <c r="O37" i="1"/>
  <c r="E17" i="1"/>
  <c r="O17" i="1"/>
  <c r="N32" i="1"/>
  <c r="F37" i="1"/>
  <c r="G12" i="1"/>
  <c r="Q12" i="1"/>
  <c r="G17" i="1"/>
  <c r="Q17" i="1"/>
  <c r="D22" i="1"/>
  <c r="N22" i="1"/>
  <c r="D27" i="1"/>
  <c r="N27" i="1"/>
  <c r="F32" i="1"/>
  <c r="P32" i="1"/>
  <c r="D37" i="1"/>
  <c r="N37" i="1"/>
  <c r="D17" i="1"/>
  <c r="O22" i="1"/>
  <c r="O27" i="1"/>
  <c r="S31" i="1"/>
  <c r="Q32" i="1"/>
  <c r="I31" i="1" s="1"/>
  <c r="E12" i="1"/>
  <c r="P27" i="1"/>
  <c r="T8" i="1"/>
  <c r="T15" i="1"/>
  <c r="T17" i="1"/>
  <c r="T18" i="1"/>
  <c r="T9" i="1"/>
  <c r="T16" i="1"/>
  <c r="U17" i="1" l="1"/>
  <c r="U16" i="1"/>
  <c r="U15" i="1"/>
  <c r="U10" i="1"/>
  <c r="U9" i="1"/>
  <c r="U8" i="1"/>
  <c r="V10" i="1" l="1"/>
  <c r="V15" i="1"/>
  <c r="W15" i="1" s="1"/>
  <c r="V8" i="1"/>
  <c r="V16" i="1"/>
  <c r="W9" i="1"/>
  <c r="Y9" i="1"/>
  <c r="V9" i="1"/>
  <c r="V17" i="1"/>
  <c r="W17" i="1"/>
  <c r="Y17" i="1" s="1"/>
  <c r="X17" i="1" l="1"/>
  <c r="W16" i="1"/>
  <c r="W19" i="1" s="1"/>
  <c r="O39" i="1" s="1"/>
  <c r="S39" i="1" s="1"/>
  <c r="S41" i="1" s="1"/>
  <c r="W8" i="1"/>
  <c r="Y8" i="1" s="1"/>
  <c r="X15" i="1"/>
  <c r="V19" i="1"/>
  <c r="Q39" i="1" s="1"/>
  <c r="X9" i="1"/>
  <c r="Y16" i="1"/>
  <c r="V12" i="1"/>
  <c r="G39" i="1" s="1"/>
  <c r="I39" i="1" s="1"/>
  <c r="I41" i="1" s="1"/>
  <c r="Y15" i="1"/>
  <c r="Y19" i="1" s="1"/>
  <c r="P39" i="1" s="1"/>
  <c r="W10" i="1"/>
  <c r="X10" i="1" s="1"/>
  <c r="X16" i="1" l="1"/>
  <c r="X19" i="1" s="1"/>
  <c r="N39" i="1" s="1"/>
  <c r="Y10" i="1"/>
  <c r="Y12" i="1" s="1"/>
  <c r="F39" i="1" s="1"/>
  <c r="W12" i="1"/>
  <c r="E39" i="1" s="1"/>
  <c r="X8" i="1"/>
  <c r="X12" i="1" s="1"/>
  <c r="D39" i="1" s="1"/>
</calcChain>
</file>

<file path=xl/sharedStrings.xml><?xml version="1.0" encoding="utf-8"?>
<sst xmlns="http://schemas.openxmlformats.org/spreadsheetml/2006/main" count="179" uniqueCount="74">
  <si>
    <t>Česká kuželkářská asociace</t>
  </si>
  <si>
    <t>Zápis o utkání</t>
  </si>
  <si>
    <t>Kuželna</t>
  </si>
  <si>
    <t>TJ Lokomotiva Ústí nad Labem</t>
  </si>
  <si>
    <t>Datum  </t>
  </si>
  <si>
    <t>22.9.2024</t>
  </si>
  <si>
    <t>Národní hodnocení (šestnáctibodové) - SŘ - Čl. 18</t>
  </si>
  <si>
    <t>Domácí</t>
  </si>
  <si>
    <t>Hosté</t>
  </si>
  <si>
    <t xml:space="preserve">TJ Jiskra Hazlov 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</si>
  <si>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</si>
  <si>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</si>
  <si>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</si>
  <si>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</si>
  <si>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</si>
  <si>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</si>
  <si>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</si>
  <si>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</si>
  <si>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</si>
  <si>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</si>
  <si>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</si>
  <si>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</si>
  <si>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</si>
  <si>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</si>
  <si>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</si>
  <si>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Rajtmajerová</t>
  </si>
  <si>
    <t>×</t>
  </si>
  <si>
    <t>Střeska</t>
  </si>
  <si>
    <t>Anna</t>
  </si>
  <si>
    <t>Filip</t>
  </si>
  <si>
    <t>Celkem domácí</t>
  </si>
  <si>
    <t>Exner</t>
  </si>
  <si>
    <t>Repčíková</t>
  </si>
  <si>
    <t>Kristýna</t>
  </si>
  <si>
    <t>nikdo nenastoupil</t>
  </si>
  <si>
    <t>Wittwar</t>
  </si>
  <si>
    <t xml:space="preserve"> </t>
  </si>
  <si>
    <t>Dominik</t>
  </si>
  <si>
    <t>Vrabcová</t>
  </si>
  <si>
    <t>Suchánková</t>
  </si>
  <si>
    <t>Vendula</t>
  </si>
  <si>
    <t>Celkový výkon družstva  </t>
  </si>
  <si>
    <t>Vedoucí družstva         Jméno:</t>
  </si>
  <si>
    <t>Roman Exner</t>
  </si>
  <si>
    <t>Bodový zisk</t>
  </si>
  <si>
    <t>Michael Wittwar</t>
  </si>
  <si>
    <t>Podpis:</t>
  </si>
  <si>
    <t>Rozhodčí</t>
  </si>
  <si>
    <t>Jméno:</t>
  </si>
  <si>
    <t>Číslo průkazu:</t>
  </si>
  <si>
    <t>II/0700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</si>
  <si>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</si>
  <si>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</si>
  <si>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</si>
  <si>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</si>
  <si>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</si>
  <si>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</si>
  <si>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</si>
  <si>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</si>
  <si>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1.8.2026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</si>
  <si>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</si>
  <si>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</si>
  <si>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</si>
  <si>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</si>
  <si>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</si>
  <si>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</si>
  <si>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</si>
  <si>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</si>
  <si>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</si>
  <si>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</si>
  <si>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</si>
  <si>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</si>
  <si>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</si>
  <si>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22.9.2024 Roman Exner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</si>
</sst>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6" x14ac:knownFonts="1">
    <font>
      <sz val="10"/>
      <color rgb="FF000000"/>
      <name val="Arial CE"/>
    </font>
    <font>
      <b/>
      <sz val="10"/>
      <color rgb="FF000000"/>
      <name val="Arial CE"/>
    </font>
    <font>
      <sz val="9"/>
      <color rgb="FF000000"/>
      <name val="Arial CE"/>
    </font>
    <font>
      <sz val="12"/>
      <color rgb="FF000000"/>
      <name val="Arial CE"/>
    </font>
    <font>
      <b/>
      <sz val="12"/>
      <color rgb="FF000000"/>
      <name val="Arial CE"/>
    </font>
    <font>
      <b/>
      <sz val="9"/>
      <color rgb="FF000000"/>
      <name val="Arial CE"/>
    </font>
    <font>
      <b/>
      <sz val="16"/>
      <color rgb="FF000000"/>
      <name val="Arial CE"/>
    </font>
    <font>
      <b/>
      <sz val="14"/>
      <color rgb="FF000000"/>
      <name val="Arial CE"/>
    </font>
    <font>
      <sz val="14"/>
      <color rgb="FF000000"/>
      <name val="Arial CE"/>
    </font>
    <font>
      <sz val="18"/>
      <color rgb="FF000000"/>
      <name val="Arial CE"/>
    </font>
    <font>
      <sz val="8"/>
      <color rgb="FF00000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sz val="11"/>
      <color rgb="FF000000"/>
      <name val="Arial CE"/>
    </font>
    <font>
      <b/>
      <sz val="20"/>
      <color rgb="FF000000"/>
      <name val="Arial CE"/>
    </font>
    <font>
      <b/>
      <sz val="8"/>
      <color rgb="FF000000"/>
      <name val="Arial CE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30">
    <xf numFmtId="0" fontId="0" fillId="2" borderId="0" xfId="0" applyFill="1"/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0" fontId="0" fillId="2" borderId="3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Alignment="1" applyProtection="1">
      <alignment horizontal="center" vertical="center"/>
      <protection locked="0"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top"/>
      <protection hidden="1"/>
    </xf>
    <xf numFmtId="0" fontId="2" fillId="2" borderId="8" xfId="0" applyFont="1" applyFill="1" applyBorder="1" applyAlignment="1" applyProtection="1">
      <alignment horizontal="center" vertical="top"/>
      <protection hidden="1"/>
    </xf>
    <xf numFmtId="0" fontId="2" fillId="2" borderId="9" xfId="0" applyFont="1" applyFill="1" applyBorder="1" applyAlignment="1" applyProtection="1">
      <alignment horizontal="center" vertical="top"/>
      <protection hidden="1"/>
    </xf>
    <xf numFmtId="0" fontId="0" fillId="2" borderId="0" xfId="0" applyFill="1" applyProtection="1"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locked="0" hidden="1"/>
    </xf>
    <xf numFmtId="0" fontId="0" fillId="2" borderId="16" xfId="0" applyFill="1" applyBorder="1" applyAlignment="1" applyProtection="1">
      <alignment horizontal="center" vertical="center"/>
      <protection locked="0"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20" xfId="0" applyFont="1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 applyProtection="1">
      <alignment horizontal="center" vertical="center"/>
      <protection hidden="1"/>
    </xf>
    <xf numFmtId="0" fontId="0" fillId="2" borderId="22" xfId="0" applyFill="1" applyBorder="1" applyAlignment="1" applyProtection="1">
      <alignment vertical="center"/>
      <protection hidden="1"/>
    </xf>
    <xf numFmtId="0" fontId="0" fillId="2" borderId="23" xfId="0" applyFill="1" applyBorder="1" applyAlignment="1" applyProtection="1">
      <alignment vertical="center"/>
      <protection hidden="1"/>
    </xf>
    <xf numFmtId="0" fontId="5" fillId="2" borderId="24" xfId="0" applyFont="1" applyFill="1" applyBorder="1" applyAlignment="1" applyProtection="1">
      <alignment horizontal="right" vertical="center"/>
      <protection hidden="1"/>
    </xf>
    <xf numFmtId="0" fontId="4" fillId="2" borderId="25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6" fillId="2" borderId="0" xfId="0" applyFont="1" applyFill="1" applyProtection="1">
      <protection hidden="1"/>
    </xf>
    <xf numFmtId="0" fontId="5" fillId="3" borderId="22" xfId="0" applyFont="1" applyFill="1" applyBorder="1" applyAlignment="1" applyProtection="1">
      <alignment horizontal="left" vertical="top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2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9" fillId="4" borderId="28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0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2" fillId="2" borderId="32" xfId="0" applyFont="1" applyFill="1" applyBorder="1" applyAlignment="1" applyProtection="1">
      <alignment horizontal="left" indent="1"/>
      <protection hidden="1"/>
    </xf>
    <xf numFmtId="0" fontId="0" fillId="2" borderId="33" xfId="0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left" indent="1"/>
      <protection hidden="1"/>
    </xf>
    <xf numFmtId="0" fontId="2" fillId="2" borderId="38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0" fillId="2" borderId="40" xfId="0" applyFill="1" applyBorder="1" applyProtection="1"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0" xfId="0" applyFont="1" applyFill="1" applyBorder="1" applyAlignment="1" applyProtection="1">
      <alignment horizontal="left" indent="1"/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0" fontId="2" fillId="2" borderId="43" xfId="0" applyFont="1" applyFill="1" applyBorder="1" applyAlignment="1" applyProtection="1">
      <alignment horizontal="center"/>
      <protection hidden="1"/>
    </xf>
    <xf numFmtId="164" fontId="2" fillId="2" borderId="44" xfId="0" applyNumberFormat="1" applyFont="1" applyFill="1" applyBorder="1" applyAlignment="1" applyProtection="1">
      <alignment horizontal="center" vertical="center"/>
      <protection locked="0" hidden="1"/>
    </xf>
    <xf numFmtId="164" fontId="2" fillId="2" borderId="4" xfId="0" applyNumberFormat="1" applyFont="1" applyFill="1" applyBorder="1" applyAlignment="1" applyProtection="1">
      <alignment horizontal="center" vertical="center"/>
      <protection locked="0" hidden="1"/>
    </xf>
    <xf numFmtId="0" fontId="0" fillId="2" borderId="45" xfId="0" applyFill="1" applyBorder="1" applyAlignment="1" applyProtection="1">
      <alignment horizontal="left" indent="1"/>
      <protection hidden="1"/>
    </xf>
    <xf numFmtId="0" fontId="0" fillId="2" borderId="46" xfId="0" applyFill="1" applyBorder="1" applyAlignment="1" applyProtection="1">
      <alignment horizontal="left" wrapText="1" indent="1"/>
      <protection hidden="1"/>
    </xf>
    <xf numFmtId="0" fontId="0" fillId="2" borderId="47" xfId="0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165" fontId="10" fillId="2" borderId="4" xfId="0" applyNumberFormat="1" applyFont="1" applyFill="1" applyBorder="1" applyAlignment="1" applyProtection="1">
      <alignment horizontal="center" vertical="center"/>
      <protection locked="0" hidden="1"/>
    </xf>
    <xf numFmtId="165" fontId="10" fillId="2" borderId="49" xfId="0" applyNumberFormat="1" applyFont="1" applyFill="1" applyBorder="1" applyAlignment="1" applyProtection="1">
      <alignment horizontal="center" vertical="center"/>
      <protection locked="0" hidden="1"/>
    </xf>
    <xf numFmtId="0" fontId="11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6" fillId="2" borderId="64" xfId="0" applyFont="1" applyFill="1" applyBorder="1" applyAlignment="1" applyProtection="1">
      <alignment horizontal="center" vertical="center"/>
      <protection hidden="1"/>
    </xf>
    <xf numFmtId="0" fontId="6" fillId="2" borderId="65" xfId="0" applyFont="1" applyFill="1" applyBorder="1" applyAlignment="1" applyProtection="1">
      <alignment horizontal="center" vertical="center"/>
      <protection hidden="1"/>
    </xf>
    <xf numFmtId="0" fontId="3" fillId="2" borderId="69" xfId="0" applyFont="1" applyFill="1" applyBorder="1" applyAlignment="1" applyProtection="1">
      <alignment horizontal="left" vertical="center" indent="1"/>
      <protection locked="0" hidden="1"/>
    </xf>
    <xf numFmtId="0" fontId="3" fillId="2" borderId="70" xfId="0" applyFont="1" applyFill="1" applyBorder="1" applyAlignment="1" applyProtection="1">
      <alignment horizontal="left" vertical="center" indent="1"/>
      <protection locked="0" hidden="1"/>
    </xf>
    <xf numFmtId="0" fontId="3" fillId="2" borderId="58" xfId="0" applyFont="1" applyFill="1" applyBorder="1" applyAlignment="1" applyProtection="1">
      <alignment horizontal="left" vertical="center" indent="1"/>
      <protection locked="0" hidden="1"/>
    </xf>
    <xf numFmtId="0" fontId="3" fillId="2" borderId="59" xfId="0" applyFont="1" applyFill="1" applyBorder="1" applyAlignment="1" applyProtection="1">
      <alignment horizontal="left" vertical="center" indent="1"/>
      <protection locked="0" hidden="1"/>
    </xf>
    <xf numFmtId="0" fontId="3" fillId="2" borderId="58" xfId="0" applyFont="1" applyFill="1" applyBorder="1" applyAlignment="1" applyProtection="1">
      <alignment horizontal="left" vertical="top" indent="1"/>
      <protection locked="0" hidden="1"/>
    </xf>
    <xf numFmtId="0" fontId="3" fillId="2" borderId="59" xfId="0" applyFont="1" applyFill="1" applyBorder="1" applyAlignment="1" applyProtection="1">
      <alignment horizontal="left" vertical="top" indent="1"/>
      <protection locked="0" hidden="1"/>
    </xf>
    <xf numFmtId="0" fontId="3" fillId="2" borderId="60" xfId="0" applyFont="1" applyFill="1" applyBorder="1" applyAlignment="1" applyProtection="1">
      <alignment horizontal="left" vertical="top" indent="1"/>
      <protection locked="0" hidden="1"/>
    </xf>
    <xf numFmtId="0" fontId="3" fillId="2" borderId="61" xfId="0" applyFont="1" applyFill="1" applyBorder="1" applyAlignment="1" applyProtection="1">
      <alignment horizontal="left" vertical="top" indent="1"/>
      <protection locked="0" hidden="1"/>
    </xf>
    <xf numFmtId="165" fontId="13" fillId="2" borderId="62" xfId="0" applyNumberFormat="1" applyFont="1" applyFill="1" applyBorder="1" applyAlignment="1" applyProtection="1">
      <alignment horizontal="left" vertical="center" indent="1"/>
      <protection locked="0" hidden="1"/>
    </xf>
    <xf numFmtId="165" fontId="0" fillId="2" borderId="63" xfId="0" applyNumberFormat="1" applyFill="1" applyBorder="1" applyAlignment="1" applyProtection="1">
      <alignment horizontal="left" vertical="center" indent="1"/>
      <protection locked="0" hidden="1"/>
    </xf>
    <xf numFmtId="0" fontId="2" fillId="2" borderId="71" xfId="0" applyFont="1" applyFill="1" applyBorder="1" applyAlignment="1" applyProtection="1">
      <alignment horizontal="left" indent="1"/>
      <protection hidden="1"/>
    </xf>
    <xf numFmtId="0" fontId="0" fillId="2" borderId="72" xfId="0" applyFill="1" applyBorder="1" applyAlignment="1" applyProtection="1">
      <alignment horizontal="left" indent="1"/>
      <protection hidden="1"/>
    </xf>
    <xf numFmtId="0" fontId="2" fillId="2" borderId="64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 vertical="center" wrapText="1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68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left" vertical="center" indent="1"/>
      <protection locked="0" hidden="1"/>
    </xf>
    <xf numFmtId="0" fontId="8" fillId="2" borderId="23" xfId="0" applyFont="1" applyFill="1" applyBorder="1" applyAlignment="1" applyProtection="1">
      <alignment horizontal="left" vertical="center" indent="1"/>
      <protection locked="0" hidden="1"/>
    </xf>
    <xf numFmtId="0" fontId="8" fillId="2" borderId="24" xfId="0" applyFont="1" applyFill="1" applyBorder="1" applyAlignment="1" applyProtection="1">
      <alignment horizontal="left" vertical="center" indent="1"/>
      <protection locked="0" hidden="1"/>
    </xf>
    <xf numFmtId="0" fontId="2" fillId="2" borderId="73" xfId="0" applyFont="1" applyFill="1" applyBorder="1" applyAlignment="1" applyProtection="1">
      <alignment horizontal="center"/>
      <protection hidden="1"/>
    </xf>
    <xf numFmtId="0" fontId="2" fillId="2" borderId="74" xfId="0" applyFont="1" applyFill="1" applyBorder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2" fillId="2" borderId="69" xfId="0" applyFont="1" applyFill="1" applyBorder="1" applyAlignment="1" applyProtection="1">
      <alignment horizontal="left" indent="1"/>
      <protection hidden="1"/>
    </xf>
    <xf numFmtId="0" fontId="0" fillId="2" borderId="70" xfId="0" applyFill="1" applyBorder="1" applyAlignment="1" applyProtection="1">
      <alignment horizontal="left" indent="1"/>
      <protection hidden="1"/>
    </xf>
    <xf numFmtId="0" fontId="3" fillId="2" borderId="57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7" fillId="2" borderId="24" xfId="0" applyFont="1" applyFill="1" applyBorder="1" applyAlignment="1" applyProtection="1">
      <alignment horizontal="left" vertical="center" indent="1"/>
      <protection locked="0" hidden="1"/>
    </xf>
    <xf numFmtId="14" fontId="3" fillId="2" borderId="57" xfId="0" applyNumberFormat="1" applyFont="1" applyFill="1" applyBorder="1" applyAlignment="1" applyProtection="1">
      <alignment horizontal="center"/>
      <protection locked="0" hidden="1"/>
    </xf>
    <xf numFmtId="0" fontId="3" fillId="2" borderId="57" xfId="0" applyFont="1" applyFill="1" applyBorder="1" applyAlignment="1" applyProtection="1">
      <alignment horizontal="center"/>
      <protection locked="0"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0" fillId="2" borderId="54" xfId="0" applyFill="1" applyBorder="1" applyAlignment="1" applyProtection="1">
      <alignment horizontal="left" indent="1"/>
      <protection hidden="1"/>
    </xf>
    <xf numFmtId="0" fontId="0" fillId="2" borderId="48" xfId="0" applyFill="1" applyBorder="1" applyAlignment="1" applyProtection="1">
      <alignment horizontal="left" indent="1"/>
      <protection hidden="1"/>
    </xf>
    <xf numFmtId="0" fontId="0" fillId="2" borderId="55" xfId="0" applyFill="1" applyBorder="1" applyAlignment="1" applyProtection="1">
      <alignment horizontal="left" indent="1"/>
      <protection hidden="1"/>
    </xf>
    <xf numFmtId="14" fontId="13" fillId="2" borderId="57" xfId="0" applyNumberFormat="1" applyFont="1" applyFill="1" applyBorder="1" applyProtection="1">
      <protection locked="0" hidden="1"/>
    </xf>
    <xf numFmtId="0" fontId="13" fillId="2" borderId="57" xfId="0" applyFont="1" applyFill="1" applyBorder="1" applyProtection="1">
      <protection locked="0"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20" fontId="13" fillId="2" borderId="57" xfId="0" applyNumberFormat="1" applyFont="1" applyFill="1" applyBorder="1" applyAlignment="1" applyProtection="1">
      <alignment horizontal="center"/>
      <protection locked="0" hidden="1"/>
    </xf>
    <xf numFmtId="0" fontId="13" fillId="2" borderId="57" xfId="0" applyFont="1" applyFill="1" applyBorder="1" applyAlignment="1" applyProtection="1">
      <alignment horizontal="center"/>
      <protection locked="0" hidden="1"/>
    </xf>
    <xf numFmtId="0" fontId="13" fillId="2" borderId="57" xfId="0" applyFont="1" applyFill="1" applyBorder="1" applyAlignment="1" applyProtection="1">
      <alignment horizontal="left" indent="1"/>
      <protection locked="0" hidden="1"/>
    </xf>
    <xf numFmtId="0" fontId="0" fillId="2" borderId="56" xfId="0" applyFill="1" applyBorder="1" applyProtection="1">
      <protection locked="0" hidden="1"/>
    </xf>
    <xf numFmtId="0" fontId="0" fillId="2" borderId="57" xfId="0" applyFill="1" applyBorder="1" applyProtection="1">
      <protection locked="0" hidden="1"/>
    </xf>
    <xf numFmtId="0" fontId="2" fillId="2" borderId="50" xfId="0" applyFont="1" applyFill="1" applyBorder="1" applyAlignment="1" applyProtection="1">
      <alignment horizontal="left" vertical="center"/>
      <protection locked="0" hidden="1"/>
    </xf>
    <xf numFmtId="0" fontId="2" fillId="2" borderId="51" xfId="0" applyFont="1" applyFill="1" applyBorder="1" applyAlignment="1" applyProtection="1">
      <alignment horizontal="left" vertical="center"/>
      <protection locked="0" hidden="1"/>
    </xf>
    <xf numFmtId="0" fontId="2" fillId="2" borderId="52" xfId="0" applyFont="1" applyFill="1" applyBorder="1" applyAlignment="1" applyProtection="1">
      <alignment horizontal="left" vertical="center"/>
      <protection locked="0" hidden="1"/>
    </xf>
    <xf numFmtId="0" fontId="13" fillId="2" borderId="56" xfId="0" applyFont="1" applyFill="1" applyBorder="1" applyAlignment="1" applyProtection="1">
      <alignment horizontal="center"/>
      <protection locked="0" hidden="1"/>
    </xf>
    <xf numFmtId="0" fontId="0" fillId="2" borderId="53" xfId="0" applyFill="1" applyBorder="1" applyAlignment="1" applyProtection="1">
      <alignment horizontal="left" indent="1"/>
      <protection locked="0"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showGridLines="0" showRowColHeaders="0" tabSelected="1" zoomScaleNormal="90" workbookViewId="0">
      <selection activeCell="Q47" sqref="Q47:S47"/>
    </sheetView>
  </sheetViews>
  <sheetFormatPr defaultRowHeight="12.75" x14ac:dyDescent="0.2"/>
  <cols>
    <col min="1" max="1" width="10.7109375" style="7" customWidth="1"/>
    <col min="2" max="2" width="15.7109375" style="7" customWidth="1"/>
    <col min="3" max="3" width="5.7109375" style="7" customWidth="1"/>
    <col min="4" max="5" width="6.7109375" style="7" customWidth="1"/>
    <col min="6" max="6" width="4.7109375" style="7" customWidth="1"/>
    <col min="7" max="7" width="6.7109375" style="7" customWidth="1"/>
    <col min="8" max="8" width="5.7109375" style="7" customWidth="1"/>
    <col min="9" max="9" width="6.7109375" style="7" customWidth="1"/>
    <col min="10" max="10" width="1.7109375" style="7" customWidth="1"/>
    <col min="11" max="11" width="10.7109375" style="7" customWidth="1"/>
    <col min="12" max="12" width="15.7109375" style="7" customWidth="1"/>
    <col min="13" max="13" width="5.7109375" style="7" customWidth="1"/>
    <col min="14" max="15" width="6.7109375" style="7" customWidth="1"/>
    <col min="16" max="16" width="4.7109375" style="7" customWidth="1"/>
    <col min="17" max="17" width="6.7109375" style="7" customWidth="1"/>
    <col min="18" max="18" width="5.7109375" style="7" customWidth="1"/>
    <col min="19" max="19" width="6.7109375" style="7" customWidth="1"/>
    <col min="20" max="20" width="9.140625" style="7" customWidth="1"/>
  </cols>
  <sheetData>
    <row r="1" spans="1:26" ht="27.95" customHeight="1" x14ac:dyDescent="0.4">
      <c r="A1" s="5" t="s">
        <v>0</v>
      </c>
      <c r="B1" s="6"/>
      <c r="C1" s="6"/>
      <c r="D1" s="102" t="s">
        <v>1</v>
      </c>
      <c r="E1" s="102"/>
      <c r="F1" s="102"/>
      <c r="G1" s="102"/>
      <c r="H1" s="102"/>
      <c r="I1" s="102"/>
      <c r="K1" s="8" t="s">
        <v>2</v>
      </c>
      <c r="L1" s="106" t="s">
        <v>3</v>
      </c>
      <c r="M1" s="106"/>
      <c r="N1" s="106"/>
      <c r="O1" s="107" t="s">
        <v>4</v>
      </c>
      <c r="P1" s="107"/>
      <c r="Q1" s="109" t="s">
        <v>5</v>
      </c>
      <c r="R1" s="110"/>
      <c r="S1" s="110"/>
    </row>
    <row r="2" spans="1:26" ht="13.5" customHeight="1" x14ac:dyDescent="0.2">
      <c r="A2" s="103" t="s">
        <v>6</v>
      </c>
      <c r="B2" s="103"/>
      <c r="C2" s="103"/>
      <c r="D2" s="103"/>
      <c r="E2" s="103"/>
      <c r="F2" s="103"/>
      <c r="G2" s="103"/>
      <c r="H2" s="103"/>
    </row>
    <row r="3" spans="1:26" ht="20.100000000000001" customHeight="1" x14ac:dyDescent="0.2">
      <c r="A3" s="38" t="s">
        <v>7</v>
      </c>
      <c r="B3" s="97" t="s">
        <v>3</v>
      </c>
      <c r="C3" s="98"/>
      <c r="D3" s="98"/>
      <c r="E3" s="98"/>
      <c r="F3" s="98"/>
      <c r="G3" s="98"/>
      <c r="H3" s="98"/>
      <c r="I3" s="99"/>
      <c r="K3" s="38" t="s">
        <v>8</v>
      </c>
      <c r="L3" s="97" t="s">
        <v>9</v>
      </c>
      <c r="M3" s="97"/>
      <c r="N3" s="97"/>
      <c r="O3" s="97"/>
      <c r="P3" s="97"/>
      <c r="Q3" s="97"/>
      <c r="R3" s="97"/>
      <c r="S3" s="108"/>
    </row>
    <row r="4" spans="1:26" ht="5.0999999999999996" customHeight="1" x14ac:dyDescent="0.2"/>
    <row r="5" spans="1:26" ht="12.95" customHeight="1" x14ac:dyDescent="0.2">
      <c r="A5" s="104" t="s">
        <v>10</v>
      </c>
      <c r="B5" s="105"/>
      <c r="C5" s="92" t="s">
        <v>11</v>
      </c>
      <c r="D5" s="94" t="s">
        <v>12</v>
      </c>
      <c r="E5" s="95"/>
      <c r="F5" s="95"/>
      <c r="G5" s="96"/>
      <c r="H5" s="100" t="s">
        <v>13</v>
      </c>
      <c r="I5" s="101"/>
      <c r="K5" s="104" t="s">
        <v>10</v>
      </c>
      <c r="L5" s="105"/>
      <c r="M5" s="92" t="s">
        <v>11</v>
      </c>
      <c r="N5" s="94" t="s">
        <v>12</v>
      </c>
      <c r="O5" s="95"/>
      <c r="P5" s="95"/>
      <c r="Q5" s="96"/>
      <c r="R5" s="100" t="s">
        <v>13</v>
      </c>
      <c r="S5" s="101"/>
    </row>
    <row r="6" spans="1:26" ht="12.95" customHeight="1" x14ac:dyDescent="0.2">
      <c r="A6" s="90" t="s">
        <v>14</v>
      </c>
      <c r="B6" s="91"/>
      <c r="C6" s="93"/>
      <c r="D6" s="10" t="s">
        <v>15</v>
      </c>
      <c r="E6" s="11" t="s">
        <v>16</v>
      </c>
      <c r="F6" s="11" t="s">
        <v>17</v>
      </c>
      <c r="G6" s="12" t="s">
        <v>18</v>
      </c>
      <c r="H6" s="13" t="s">
        <v>19</v>
      </c>
      <c r="I6" s="14" t="s">
        <v>20</v>
      </c>
      <c r="K6" s="90" t="s">
        <v>14</v>
      </c>
      <c r="L6" s="91"/>
      <c r="M6" s="93"/>
      <c r="N6" s="10" t="s">
        <v>15</v>
      </c>
      <c r="O6" s="11" t="s">
        <v>16</v>
      </c>
      <c r="P6" s="11" t="s">
        <v>17</v>
      </c>
      <c r="Q6" s="12" t="s">
        <v>18</v>
      </c>
      <c r="R6" s="13" t="s">
        <v>19</v>
      </c>
      <c r="S6" s="14" t="s">
        <v>20</v>
      </c>
      <c r="T6" s="76"/>
      <c r="U6" s="76"/>
      <c r="V6" s="76" t="s">
        <v>21</v>
      </c>
      <c r="W6" s="76" t="s">
        <v>22</v>
      </c>
      <c r="X6" s="76" t="s">
        <v>23</v>
      </c>
      <c r="Y6" s="76" t="s">
        <v>24</v>
      </c>
      <c r="Z6" s="76"/>
    </row>
    <row r="7" spans="1:26" ht="5.0999999999999996" customHeight="1" x14ac:dyDescent="0.2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ht="12.95" customHeight="1" x14ac:dyDescent="0.2">
      <c r="A8" s="80" t="s">
        <v>25</v>
      </c>
      <c r="B8" s="81"/>
      <c r="C8" s="16">
        <v>1</v>
      </c>
      <c r="D8" s="1">
        <v>106</v>
      </c>
      <c r="E8" s="2">
        <v>35</v>
      </c>
      <c r="F8" s="2">
        <v>3</v>
      </c>
      <c r="G8" s="17">
        <f>IF(AND(ISBLANK(D8),ISBLANK(E8),ISBLANK(N8),ISBLANK(O8)),"",D8+E8)</f>
        <v>141</v>
      </c>
      <c r="H8" s="40" t="s">
        <v>26</v>
      </c>
      <c r="I8" s="18"/>
      <c r="K8" s="80" t="s">
        <v>27</v>
      </c>
      <c r="L8" s="81"/>
      <c r="M8" s="16">
        <v>1</v>
      </c>
      <c r="N8" s="1">
        <v>93</v>
      </c>
      <c r="O8" s="2">
        <v>36</v>
      </c>
      <c r="P8" s="2">
        <v>3</v>
      </c>
      <c r="Q8" s="17">
        <f>IF(AND(ISBLANK(D8),ISBLANK(E8),ISBLANK(N8),ISBLANK(O8)),"",N8+O8)</f>
        <v>129</v>
      </c>
      <c r="R8" s="40" t="s">
        <v>26</v>
      </c>
      <c r="S8" s="18"/>
      <c r="T8" s="76">
        <f ca="1">IF(ISNUMBER(INDIRECT(ADDRESS(Z8,7))),INDIRECT(ADDRESS(Z8,7)),0)*1000000+IF(ISNUMBER(INDIRECT(ADDRESS(Z8,5))),INDIRECT(ADDRESS(Z8,5)),0)*1000+120-IF(ISNUMBER(INDIRECT(ADDRESS(Z8,6))),INDIRECT(ADDRESS(Z8,6)),0)</f>
        <v>497138104</v>
      </c>
      <c r="U8" s="77">
        <f ca="1">LARGE(T$8:T$11,1)</f>
        <v>497138104</v>
      </c>
      <c r="V8" s="76">
        <f ca="1">ROUNDDOWN(U8/1000000,0)</f>
        <v>497</v>
      </c>
      <c r="W8" s="76">
        <f ca="1">ROUNDDOWN((U8-V8*1000000)/1000,0)</f>
        <v>138</v>
      </c>
      <c r="X8" s="76">
        <f ca="1">+V8-W8</f>
        <v>359</v>
      </c>
      <c r="Y8" s="76">
        <f ca="1">120-(U8-V8*1000000-W8*1000)</f>
        <v>16</v>
      </c>
      <c r="Z8" s="76">
        <v>12</v>
      </c>
    </row>
    <row r="9" spans="1:26" ht="12.95" customHeight="1" x14ac:dyDescent="0.2">
      <c r="A9" s="82"/>
      <c r="B9" s="83"/>
      <c r="C9" s="19">
        <v>2</v>
      </c>
      <c r="D9" s="3">
        <v>90</v>
      </c>
      <c r="E9" s="4">
        <v>34</v>
      </c>
      <c r="F9" s="4">
        <v>5</v>
      </c>
      <c r="G9" s="20">
        <f>IF(AND(ISBLANK(D9),ISBLANK(E9),ISBLANK(N9),ISBLANK(O9)),"",D9+E9)</f>
        <v>124</v>
      </c>
      <c r="H9" s="41" t="s">
        <v>26</v>
      </c>
      <c r="I9" s="18"/>
      <c r="K9" s="82"/>
      <c r="L9" s="83"/>
      <c r="M9" s="19">
        <v>2</v>
      </c>
      <c r="N9" s="3">
        <v>85</v>
      </c>
      <c r="O9" s="4">
        <v>44</v>
      </c>
      <c r="P9" s="4">
        <v>2</v>
      </c>
      <c r="Q9" s="20">
        <f>IF(AND(ISBLANK(D9),ISBLANK(E9),ISBLANK(N9),ISBLANK(O9)),"",N9+O9)</f>
        <v>129</v>
      </c>
      <c r="R9" s="41" t="s">
        <v>26</v>
      </c>
      <c r="S9" s="18"/>
      <c r="T9" s="76">
        <f ca="1">IF(ISNUMBER(INDIRECT(ADDRESS(Z9,7))),INDIRECT(ADDRESS(Z9,7)),0)*1000000+IF(ISNUMBER(INDIRECT(ADDRESS(Z9,5))),INDIRECT(ADDRESS(Z9,5)),0)*1000+120-IF(ISNUMBER(INDIRECT(ADDRESS(Z9,6))),INDIRECT(ADDRESS(Z9,6)),0)</f>
        <v>459128107</v>
      </c>
      <c r="U9" s="77">
        <f ca="1">LARGE(T$8:T$11,2)</f>
        <v>459128107</v>
      </c>
      <c r="V9" s="76">
        <f ca="1">ROUNDDOWN(U9/1000000,0)</f>
        <v>459</v>
      </c>
      <c r="W9" s="76">
        <f ca="1">ROUNDDOWN((U9-V9*1000000)/1000,0)</f>
        <v>128</v>
      </c>
      <c r="X9" s="76">
        <f ca="1">+V9-W9</f>
        <v>331</v>
      </c>
      <c r="Y9" s="76">
        <f ca="1">120-(U9-V9*1000000-W9*1000)</f>
        <v>13</v>
      </c>
      <c r="Z9" s="76">
        <v>17</v>
      </c>
    </row>
    <row r="10" spans="1:26" ht="12.95" customHeight="1" x14ac:dyDescent="0.2">
      <c r="A10" s="84" t="s">
        <v>28</v>
      </c>
      <c r="B10" s="85"/>
      <c r="C10" s="19">
        <v>3</v>
      </c>
      <c r="D10" s="3">
        <v>74</v>
      </c>
      <c r="E10" s="4">
        <v>36</v>
      </c>
      <c r="F10" s="4">
        <v>3</v>
      </c>
      <c r="G10" s="20">
        <f>IF(AND(ISBLANK(D10),ISBLANK(E10),ISBLANK(N10),ISBLANK(O10)),"",D10+E10)</f>
        <v>110</v>
      </c>
      <c r="H10" s="41" t="s">
        <v>26</v>
      </c>
      <c r="I10" s="18"/>
      <c r="K10" s="84" t="s">
        <v>29</v>
      </c>
      <c r="L10" s="85"/>
      <c r="M10" s="19">
        <v>3</v>
      </c>
      <c r="N10" s="3">
        <v>101</v>
      </c>
      <c r="O10" s="4">
        <v>36</v>
      </c>
      <c r="P10" s="4">
        <v>2</v>
      </c>
      <c r="Q10" s="20">
        <f>IF(AND(ISBLANK(D10),ISBLANK(E10),ISBLANK(N10),ISBLANK(O10)),"",N10+O10)</f>
        <v>137</v>
      </c>
      <c r="R10" s="41" t="s">
        <v>26</v>
      </c>
      <c r="S10" s="18"/>
      <c r="T10" s="76">
        <f ca="1">IF(ISNUMBER(INDIRECT(ADDRESS(Z10,7))),INDIRECT(ADDRESS(Z10,7)),0)*1000000+IF(ISNUMBER(INDIRECT(ADDRESS(Z10,5))),INDIRECT(ADDRESS(Z10,5)),0)*1000+120-IF(ISNUMBER(INDIRECT(ADDRESS(Z10,6))),INDIRECT(ADDRESS(Z10,6)),0)</f>
        <v>120</v>
      </c>
      <c r="U10" s="77">
        <f ca="1">LARGE(T$8:T$11,3)</f>
        <v>453125102</v>
      </c>
      <c r="V10" s="76">
        <f ca="1">ROUNDDOWN(U10/1000000,0)</f>
        <v>453</v>
      </c>
      <c r="W10" s="76">
        <f ca="1">ROUNDDOWN((U10-V10*1000000)/1000,0)</f>
        <v>125</v>
      </c>
      <c r="X10" s="76">
        <f ca="1">+V10-W10</f>
        <v>328</v>
      </c>
      <c r="Y10" s="76">
        <f ca="1">120-(U10-V10*1000000-W10*1000)</f>
        <v>18</v>
      </c>
      <c r="Z10" s="76">
        <v>22</v>
      </c>
    </row>
    <row r="11" spans="1:26" ht="12.95" customHeight="1" x14ac:dyDescent="0.2">
      <c r="A11" s="86"/>
      <c r="B11" s="87"/>
      <c r="C11" s="21">
        <v>4</v>
      </c>
      <c r="D11" s="22">
        <v>89</v>
      </c>
      <c r="E11" s="23">
        <v>33</v>
      </c>
      <c r="F11" s="23">
        <v>5</v>
      </c>
      <c r="G11" s="24">
        <f>IF(AND(ISBLANK(D11),ISBLANK(E11),ISBLANK(N11),ISBLANK(O11)),"",D11+E11)</f>
        <v>122</v>
      </c>
      <c r="H11" s="42" t="s">
        <v>26</v>
      </c>
      <c r="I11" s="78"/>
      <c r="K11" s="86"/>
      <c r="L11" s="87"/>
      <c r="M11" s="21">
        <v>4</v>
      </c>
      <c r="N11" s="22">
        <v>96</v>
      </c>
      <c r="O11" s="23">
        <v>45</v>
      </c>
      <c r="P11" s="23">
        <v>2</v>
      </c>
      <c r="Q11" s="24">
        <f>IF(AND(ISBLANK(D11),ISBLANK(E11),ISBLANK(N11),ISBLANK(O11)),"",N11+O11)</f>
        <v>141</v>
      </c>
      <c r="R11" s="42" t="s">
        <v>26</v>
      </c>
      <c r="S11" s="78"/>
      <c r="T11" s="76">
        <f ca="1">IF(ISNUMBER(INDIRECT(ADDRESS(Z11,7))),INDIRECT(ADDRESS(Z11,7)),0)*1000000+IF(ISNUMBER(INDIRECT(ADDRESS(Z11,5))),INDIRECT(ADDRESS(Z11,5)),0)*1000+120-IF(ISNUMBER(INDIRECT(ADDRESS(Z11,6))),INDIRECT(ADDRESS(Z11,6)),0)</f>
        <v>453125102</v>
      </c>
      <c r="U11" s="77"/>
      <c r="V11" s="76"/>
      <c r="W11" s="76"/>
      <c r="X11" s="76"/>
      <c r="Y11" s="76"/>
      <c r="Z11" s="76">
        <v>27</v>
      </c>
    </row>
    <row r="12" spans="1:26" ht="15.95" customHeight="1" x14ac:dyDescent="0.2">
      <c r="A12" s="88">
        <v>25725</v>
      </c>
      <c r="B12" s="89"/>
      <c r="C12" s="25" t="s">
        <v>18</v>
      </c>
      <c r="D12" s="26">
        <f>IF(OR(ISNUMBER(G8),ISNUMBER(G9),ISNUMBER(G10),ISNUMBER(G11)),SUM(D8:D11),"")</f>
        <v>359</v>
      </c>
      <c r="E12" s="27">
        <f>IF(OR(ISNUMBER(G8),ISNUMBER(G9),ISNUMBER(G10),ISNUMBER(G11)),SUM(E8:E11),"")</f>
        <v>138</v>
      </c>
      <c r="F12" s="27">
        <f>IF(OR(ISNUMBER(G8),ISNUMBER(G9),ISNUMBER(G10),ISNUMBER(G11)),SUM(F8:F11),"")</f>
        <v>16</v>
      </c>
      <c r="G12" s="28">
        <f>IF(OR(ISNUMBER(G8),ISNUMBER(G9),ISNUMBER(G10),ISNUMBER(G11)),SUM(G8:G11),"")</f>
        <v>497</v>
      </c>
      <c r="H12" s="42" t="s">
        <v>26</v>
      </c>
      <c r="I12" s="79"/>
      <c r="K12" s="88">
        <v>24809</v>
      </c>
      <c r="L12" s="89"/>
      <c r="M12" s="25" t="s">
        <v>18</v>
      </c>
      <c r="N12" s="26">
        <f>IF(OR(ISNUMBER(Q8),ISNUMBER(Q9),ISNUMBER(Q10),ISNUMBER(Q11)),SUM(N8:N11),"")</f>
        <v>375</v>
      </c>
      <c r="O12" s="27">
        <f>IF(OR(ISNUMBER(Q8),ISNUMBER(Q9),ISNUMBER(Q10),ISNUMBER(Q11)),SUM(O8:O11),"")</f>
        <v>161</v>
      </c>
      <c r="P12" s="27">
        <f>IF(OR(ISNUMBER(Q8),ISNUMBER(Q9),ISNUMBER(Q10),ISNUMBER(Q11)),SUM(P8:P11),"")</f>
        <v>9</v>
      </c>
      <c r="Q12" s="28">
        <f>IF(OR(ISNUMBER(Q8),ISNUMBER(Q9),ISNUMBER(Q10),ISNUMBER(Q11)),SUM(Q8:Q11),"")</f>
        <v>536</v>
      </c>
      <c r="R12" s="42" t="s">
        <v>26</v>
      </c>
      <c r="S12" s="79"/>
      <c r="T12" s="76" t="s">
        <v>30</v>
      </c>
      <c r="U12" s="76"/>
      <c r="V12" s="76">
        <f ca="1">SUM(V8:V11)</f>
        <v>1409</v>
      </c>
      <c r="W12" s="76">
        <f ca="1">SUM(W8:W11)</f>
        <v>391</v>
      </c>
      <c r="X12" s="76">
        <f ca="1">SUM(X8:X11)</f>
        <v>1018</v>
      </c>
      <c r="Y12" s="76">
        <f ca="1">SUM(Y8:Y11)</f>
        <v>47</v>
      </c>
      <c r="Z12" s="76"/>
    </row>
    <row r="13" spans="1:26" ht="12.95" customHeight="1" x14ac:dyDescent="0.2">
      <c r="A13" s="80" t="s">
        <v>31</v>
      </c>
      <c r="B13" s="81"/>
      <c r="C13" s="16">
        <v>1</v>
      </c>
      <c r="D13" s="1">
        <v>98</v>
      </c>
      <c r="E13" s="2">
        <v>31</v>
      </c>
      <c r="F13" s="2">
        <v>3</v>
      </c>
      <c r="G13" s="17">
        <f>IF(AND(ISBLANK(D13),ISBLANK(E13),ISBLANK(N13),ISBLANK(O13)),"",D13+E13)</f>
        <v>129</v>
      </c>
      <c r="H13" s="40" t="s">
        <v>26</v>
      </c>
      <c r="I13" s="18"/>
      <c r="K13" s="80" t="s">
        <v>32</v>
      </c>
      <c r="L13" s="81"/>
      <c r="M13" s="16">
        <v>1</v>
      </c>
      <c r="N13" s="1">
        <v>91</v>
      </c>
      <c r="O13" s="2">
        <v>17</v>
      </c>
      <c r="P13" s="2">
        <v>6</v>
      </c>
      <c r="Q13" s="17">
        <f>IF(AND(ISBLANK(D13),ISBLANK(E13),ISBLANK(N13),ISBLANK(O13)),"",N13+O13)</f>
        <v>108</v>
      </c>
      <c r="R13" s="40" t="s">
        <v>26</v>
      </c>
      <c r="S13" s="18"/>
      <c r="T13" s="76"/>
      <c r="U13" s="76"/>
      <c r="V13" s="76"/>
      <c r="W13" s="76"/>
      <c r="X13" s="76"/>
      <c r="Y13" s="76"/>
      <c r="Z13" s="76"/>
    </row>
    <row r="14" spans="1:26" ht="12.95" customHeight="1" x14ac:dyDescent="0.2">
      <c r="A14" s="82"/>
      <c r="B14" s="83"/>
      <c r="C14" s="19">
        <v>2</v>
      </c>
      <c r="D14" s="3">
        <v>70</v>
      </c>
      <c r="E14" s="4">
        <v>32</v>
      </c>
      <c r="F14" s="4">
        <v>3</v>
      </c>
      <c r="G14" s="20">
        <f>IF(AND(ISBLANK(D14),ISBLANK(E14),ISBLANK(N14),ISBLANK(O14)),"",D14+E14)</f>
        <v>102</v>
      </c>
      <c r="H14" s="41" t="s">
        <v>26</v>
      </c>
      <c r="I14" s="18"/>
      <c r="K14" s="82"/>
      <c r="L14" s="83"/>
      <c r="M14" s="19">
        <v>2</v>
      </c>
      <c r="N14" s="3">
        <v>86</v>
      </c>
      <c r="O14" s="4">
        <v>40</v>
      </c>
      <c r="P14" s="4">
        <v>3</v>
      </c>
      <c r="Q14" s="20">
        <f>IF(AND(ISBLANK(D14),ISBLANK(E14),ISBLANK(N14),ISBLANK(O14)),"",N14+O14)</f>
        <v>126</v>
      </c>
      <c r="R14" s="41" t="s">
        <v>26</v>
      </c>
      <c r="S14" s="18"/>
      <c r="T14" s="76"/>
      <c r="U14" s="76"/>
      <c r="V14" s="76"/>
      <c r="W14" s="76"/>
      <c r="X14" s="76"/>
      <c r="Y14" s="76"/>
      <c r="Z14" s="76"/>
    </row>
    <row r="15" spans="1:26" ht="12.95" customHeight="1" x14ac:dyDescent="0.2">
      <c r="A15" s="84" t="s">
        <v>29</v>
      </c>
      <c r="B15" s="85"/>
      <c r="C15" s="19">
        <v>3</v>
      </c>
      <c r="D15" s="3">
        <v>83</v>
      </c>
      <c r="E15" s="4">
        <v>24</v>
      </c>
      <c r="F15" s="4">
        <v>4</v>
      </c>
      <c r="G15" s="20">
        <f>IF(AND(ISBLANK(D15),ISBLANK(E15),ISBLANK(N15),ISBLANK(O15)),"",D15+E15)</f>
        <v>107</v>
      </c>
      <c r="H15" s="41" t="s">
        <v>26</v>
      </c>
      <c r="I15" s="18"/>
      <c r="K15" s="84" t="s">
        <v>33</v>
      </c>
      <c r="L15" s="85"/>
      <c r="M15" s="19">
        <v>3</v>
      </c>
      <c r="N15" s="3">
        <v>85</v>
      </c>
      <c r="O15" s="4">
        <v>42</v>
      </c>
      <c r="P15" s="4">
        <v>3</v>
      </c>
      <c r="Q15" s="20">
        <f>IF(AND(ISBLANK(D15),ISBLANK(E15),ISBLANK(N15),ISBLANK(O15)),"",N15+O15)</f>
        <v>127</v>
      </c>
      <c r="R15" s="41" t="s">
        <v>26</v>
      </c>
      <c r="S15" s="18"/>
      <c r="T15" s="76">
        <f ca="1">IF(ISNUMBER(INDIRECT(ADDRESS(Z8,17))),INDIRECT(ADDRESS(Z8,17)),0)*1000000+IF(ISNUMBER(INDIRECT(ADDRESS(Z8,15))),INDIRECT(ADDRESS(Z8,15)),0)*1000+120-IF(ISNUMBER(INDIRECT(ADDRESS(Z8,16))),INDIRECT(ADDRESS(Z8,16)),0)</f>
        <v>536161111</v>
      </c>
      <c r="U15" s="77">
        <f ca="1">LARGE(T$15:T$18,1)</f>
        <v>549190118</v>
      </c>
      <c r="V15" s="76">
        <f ca="1">ROUNDDOWN(U15/1000000,0)</f>
        <v>549</v>
      </c>
      <c r="W15" s="76">
        <f ca="1">ROUNDDOWN((U15-V15*1000000)/1000,0)</f>
        <v>190</v>
      </c>
      <c r="X15" s="76">
        <f ca="1">+V15-W15</f>
        <v>359</v>
      </c>
      <c r="Y15" s="76">
        <f ca="1">120-(U15-V15*1000000-W15*1000)</f>
        <v>2</v>
      </c>
      <c r="Z15" s="76"/>
    </row>
    <row r="16" spans="1:26" ht="12.95" customHeight="1" x14ac:dyDescent="0.2">
      <c r="A16" s="86"/>
      <c r="B16" s="87"/>
      <c r="C16" s="21">
        <v>4</v>
      </c>
      <c r="D16" s="22">
        <v>80</v>
      </c>
      <c r="E16" s="23">
        <v>41</v>
      </c>
      <c r="F16" s="23">
        <v>3</v>
      </c>
      <c r="G16" s="24">
        <f>IF(AND(ISBLANK(D16),ISBLANK(E16),ISBLANK(N16),ISBLANK(O16)),"",D16+E16)</f>
        <v>121</v>
      </c>
      <c r="H16" s="42" t="s">
        <v>26</v>
      </c>
      <c r="I16" s="78"/>
      <c r="K16" s="86"/>
      <c r="L16" s="87"/>
      <c r="M16" s="21">
        <v>4</v>
      </c>
      <c r="N16" s="22">
        <v>88</v>
      </c>
      <c r="O16" s="23">
        <v>44</v>
      </c>
      <c r="P16" s="23">
        <v>3</v>
      </c>
      <c r="Q16" s="24">
        <f>IF(AND(ISBLANK(D16),ISBLANK(E16),ISBLANK(N16),ISBLANK(O16)),"",N16+O16)</f>
        <v>132</v>
      </c>
      <c r="R16" s="42" t="s">
        <v>26</v>
      </c>
      <c r="S16" s="78"/>
      <c r="T16" s="76">
        <f ca="1">IF(ISNUMBER(INDIRECT(ADDRESS(Z9,17))),INDIRECT(ADDRESS(Z9,17)),0)*1000000+IF(ISNUMBER(INDIRECT(ADDRESS(Z9,15))),INDIRECT(ADDRESS(Z9,15)),0)*1000+120-IF(ISNUMBER(INDIRECT(ADDRESS(Z9,16))),INDIRECT(ADDRESS(Z9,16)),0)</f>
        <v>493143105</v>
      </c>
      <c r="U16" s="77">
        <f ca="1">LARGE(T$15:T$18,2)</f>
        <v>536161111</v>
      </c>
      <c r="V16" s="76">
        <f ca="1">ROUNDDOWN(U16/1000000,0)</f>
        <v>536</v>
      </c>
      <c r="W16" s="76">
        <f ca="1">ROUNDDOWN((U16-V16*1000000)/1000,0)</f>
        <v>161</v>
      </c>
      <c r="X16" s="76">
        <f ca="1">+V16-W16</f>
        <v>375</v>
      </c>
      <c r="Y16" s="76">
        <f ca="1">120-(U16-V16*1000000-W16*1000)</f>
        <v>9</v>
      </c>
      <c r="Z16" s="76"/>
    </row>
    <row r="17" spans="1:26" ht="15.95" customHeight="1" x14ac:dyDescent="0.2">
      <c r="A17" s="88">
        <v>26296</v>
      </c>
      <c r="B17" s="89"/>
      <c r="C17" s="25" t="s">
        <v>18</v>
      </c>
      <c r="D17" s="26">
        <f>IF(OR(ISNUMBER(G13),ISNUMBER(G14),ISNUMBER(G15),ISNUMBER(G16)),SUM(D13:D16),"")</f>
        <v>331</v>
      </c>
      <c r="E17" s="27">
        <f>IF(OR(ISNUMBER(G13),ISNUMBER(G14),ISNUMBER(G15),ISNUMBER(G16)),SUM(E13:E16),"")</f>
        <v>128</v>
      </c>
      <c r="F17" s="27">
        <f>IF(OR(ISNUMBER(G13),ISNUMBER(G14),ISNUMBER(G15),ISNUMBER(G16)),SUM(F13:F16),"")</f>
        <v>13</v>
      </c>
      <c r="G17" s="28">
        <f>IF(OR(ISNUMBER(G13),ISNUMBER(G14),ISNUMBER(G15),ISNUMBER(G16)),SUM(G13:G16),"")</f>
        <v>459</v>
      </c>
      <c r="H17" s="42" t="s">
        <v>26</v>
      </c>
      <c r="I17" s="79"/>
      <c r="K17" s="88">
        <v>25645</v>
      </c>
      <c r="L17" s="89"/>
      <c r="M17" s="25" t="s">
        <v>18</v>
      </c>
      <c r="N17" s="26">
        <f>IF(OR(ISNUMBER(Q13),ISNUMBER(Q14),ISNUMBER(Q15),ISNUMBER(Q16)),SUM(N13:N16),"")</f>
        <v>350</v>
      </c>
      <c r="O17" s="27">
        <f>IF(OR(ISNUMBER(Q13),ISNUMBER(Q14),ISNUMBER(Q15),ISNUMBER(Q16)),SUM(O13:O16),"")</f>
        <v>143</v>
      </c>
      <c r="P17" s="27">
        <f>IF(OR(ISNUMBER(Q13),ISNUMBER(Q14),ISNUMBER(Q15),ISNUMBER(Q16)),SUM(P13:P16),"")</f>
        <v>15</v>
      </c>
      <c r="Q17" s="28">
        <f>IF(OR(ISNUMBER(Q13),ISNUMBER(Q14),ISNUMBER(Q15),ISNUMBER(Q16)),SUM(Q13:Q16),"")</f>
        <v>493</v>
      </c>
      <c r="R17" s="42" t="s">
        <v>26</v>
      </c>
      <c r="S17" s="79"/>
      <c r="T17" s="76">
        <f ca="1">IF(ISNUMBER(INDIRECT(ADDRESS(Z10,17))),INDIRECT(ADDRESS(Z10,17)),0)*1000000+IF(ISNUMBER(INDIRECT(ADDRESS(Z10,15))),INDIRECT(ADDRESS(Z10,15)),0)*1000+120-IF(ISNUMBER(INDIRECT(ADDRESS(Z10,16))),INDIRECT(ADDRESS(Z10,16)),0)</f>
        <v>549190118</v>
      </c>
      <c r="U17" s="77">
        <f ca="1">LARGE(T$15:T$18,3)</f>
        <v>520168105</v>
      </c>
      <c r="V17" s="76">
        <f ca="1">ROUNDDOWN(U17/1000000,0)</f>
        <v>520</v>
      </c>
      <c r="W17" s="76">
        <f ca="1">ROUNDDOWN((U17-V17*1000000)/1000,0)</f>
        <v>168</v>
      </c>
      <c r="X17" s="76">
        <f ca="1">+V17-W17</f>
        <v>352</v>
      </c>
      <c r="Y17" s="76">
        <f ca="1">120-(U17-V17*1000000-W17*1000)</f>
        <v>15</v>
      </c>
      <c r="Z17" s="76"/>
    </row>
    <row r="18" spans="1:26" ht="12.95" customHeight="1" x14ac:dyDescent="0.2">
      <c r="A18" s="80" t="s">
        <v>34</v>
      </c>
      <c r="B18" s="81"/>
      <c r="C18" s="16">
        <v>1</v>
      </c>
      <c r="D18" s="1"/>
      <c r="E18" s="2"/>
      <c r="F18" s="2"/>
      <c r="G18" s="17">
        <f>IF(AND(ISBLANK(D18),ISBLANK(E18),ISBLANK(N18),ISBLANK(O18)),"",D18+E18)</f>
        <v>0</v>
      </c>
      <c r="H18" s="40" t="s">
        <v>26</v>
      </c>
      <c r="I18" s="18"/>
      <c r="K18" s="80" t="s">
        <v>35</v>
      </c>
      <c r="L18" s="81"/>
      <c r="M18" s="16">
        <v>1</v>
      </c>
      <c r="N18" s="1">
        <v>86</v>
      </c>
      <c r="O18" s="2">
        <v>61</v>
      </c>
      <c r="P18" s="2">
        <v>0</v>
      </c>
      <c r="Q18" s="17">
        <f>IF(AND(ISBLANK(D18),ISBLANK(E18),ISBLANK(N18),ISBLANK(O18)),"",N18+O18)</f>
        <v>147</v>
      </c>
      <c r="R18" s="40" t="s">
        <v>26</v>
      </c>
      <c r="S18" s="18"/>
      <c r="T18" s="76">
        <f ca="1">IF(ISNUMBER(INDIRECT(ADDRESS(Z11,17))),INDIRECT(ADDRESS(Z11,17)),0)*1000000+IF(ISNUMBER(INDIRECT(ADDRESS(Z11,15))),INDIRECT(ADDRESS(Z11,15)),0)*1000+120-IF(ISNUMBER(INDIRECT(ADDRESS(Z11,16))),INDIRECT(ADDRESS(Z11,16)),0)</f>
        <v>520168105</v>
      </c>
      <c r="U18" s="77"/>
      <c r="V18" s="76"/>
      <c r="W18" s="76"/>
      <c r="X18" s="76"/>
      <c r="Y18" s="76"/>
      <c r="Z18" s="76"/>
    </row>
    <row r="19" spans="1:26" ht="12.95" customHeight="1" x14ac:dyDescent="0.2">
      <c r="A19" s="82"/>
      <c r="B19" s="83"/>
      <c r="C19" s="19">
        <v>2</v>
      </c>
      <c r="D19" s="3"/>
      <c r="E19" s="4"/>
      <c r="F19" s="4"/>
      <c r="G19" s="20">
        <f>IF(AND(ISBLANK(D19),ISBLANK(E19),ISBLANK(N19),ISBLANK(O19)),"",D19+E19)</f>
        <v>0</v>
      </c>
      <c r="H19" s="41" t="s">
        <v>26</v>
      </c>
      <c r="I19" s="18"/>
      <c r="K19" s="82"/>
      <c r="L19" s="83"/>
      <c r="M19" s="19">
        <v>2</v>
      </c>
      <c r="N19" s="3">
        <v>94</v>
      </c>
      <c r="O19" s="4">
        <v>36</v>
      </c>
      <c r="P19" s="4">
        <v>0</v>
      </c>
      <c r="Q19" s="20">
        <f>IF(AND(ISBLANK(D19),ISBLANK(E19),ISBLANK(N19),ISBLANK(O19)),"",N19+O19)</f>
        <v>130</v>
      </c>
      <c r="R19" s="41" t="s">
        <v>26</v>
      </c>
      <c r="S19" s="18"/>
      <c r="T19" s="76" t="s">
        <v>30</v>
      </c>
      <c r="U19" s="76"/>
      <c r="V19" s="76">
        <f ca="1">SUM(V15:V18)</f>
        <v>1605</v>
      </c>
      <c r="W19" s="76">
        <f ca="1">SUM(W15:W18)</f>
        <v>519</v>
      </c>
      <c r="X19" s="76">
        <f ca="1">SUM(X15:X18)</f>
        <v>1086</v>
      </c>
      <c r="Y19" s="76">
        <f ca="1">SUM(Y15:Y18)</f>
        <v>26</v>
      </c>
      <c r="Z19" s="76"/>
    </row>
    <row r="20" spans="1:26" ht="12.95" customHeight="1" x14ac:dyDescent="0.2">
      <c r="A20" s="84" t="s">
        <v>36</v>
      </c>
      <c r="B20" s="85"/>
      <c r="C20" s="19">
        <v>3</v>
      </c>
      <c r="D20" s="3"/>
      <c r="E20" s="4"/>
      <c r="F20" s="4"/>
      <c r="G20" s="20">
        <f>IF(AND(ISBLANK(D20),ISBLANK(E20),ISBLANK(N20),ISBLANK(O20)),"",D20+E20)</f>
        <v>0</v>
      </c>
      <c r="H20" s="41" t="s">
        <v>26</v>
      </c>
      <c r="I20" s="18"/>
      <c r="K20" s="84" t="s">
        <v>37</v>
      </c>
      <c r="L20" s="85"/>
      <c r="M20" s="19">
        <v>3</v>
      </c>
      <c r="N20" s="3">
        <v>86</v>
      </c>
      <c r="O20" s="4">
        <v>39</v>
      </c>
      <c r="P20" s="4">
        <v>1</v>
      </c>
      <c r="Q20" s="20">
        <f>IF(AND(ISBLANK(D20),ISBLANK(E20),ISBLANK(N20),ISBLANK(O20)),"",N20+O20)</f>
        <v>125</v>
      </c>
      <c r="R20" s="41" t="s">
        <v>26</v>
      </c>
      <c r="S20" s="18"/>
    </row>
    <row r="21" spans="1:26" ht="12.95" customHeight="1" x14ac:dyDescent="0.2">
      <c r="A21" s="86"/>
      <c r="B21" s="87"/>
      <c r="C21" s="21">
        <v>4</v>
      </c>
      <c r="D21" s="22"/>
      <c r="E21" s="23"/>
      <c r="F21" s="23"/>
      <c r="G21" s="24">
        <f>IF(AND(ISBLANK(D21),ISBLANK(E21),ISBLANK(N21),ISBLANK(O21)),"",D21+E21)</f>
        <v>0</v>
      </c>
      <c r="H21" s="42" t="s">
        <v>26</v>
      </c>
      <c r="I21" s="78"/>
      <c r="K21" s="86"/>
      <c r="L21" s="87"/>
      <c r="M21" s="21">
        <v>4</v>
      </c>
      <c r="N21" s="22">
        <v>93</v>
      </c>
      <c r="O21" s="23">
        <v>54</v>
      </c>
      <c r="P21" s="23">
        <v>1</v>
      </c>
      <c r="Q21" s="24">
        <f>IF(AND(ISBLANK(D21),ISBLANK(E21),ISBLANK(N21),ISBLANK(O21)),"",N21+O21)</f>
        <v>147</v>
      </c>
      <c r="R21" s="42" t="s">
        <v>26</v>
      </c>
      <c r="S21" s="78"/>
    </row>
    <row r="22" spans="1:26" ht="15.95" customHeight="1" x14ac:dyDescent="0.2">
      <c r="A22" s="88">
        <v>1</v>
      </c>
      <c r="B22" s="89"/>
      <c r="C22" s="25" t="s">
        <v>18</v>
      </c>
      <c r="D22" s="26">
        <f>IF(OR(ISNUMBER(G18),ISNUMBER(G19),ISNUMBER(G20),ISNUMBER(G21)),SUM(D18:D21),"")</f>
        <v>0</v>
      </c>
      <c r="E22" s="27">
        <f>IF(OR(ISNUMBER(G18),ISNUMBER(G19),ISNUMBER(G20),ISNUMBER(G21)),SUM(E18:E21),"")</f>
        <v>0</v>
      </c>
      <c r="F22" s="27">
        <f>IF(OR(ISNUMBER(G18),ISNUMBER(G19),ISNUMBER(G20),ISNUMBER(G21)),SUM(F18:F21),"")</f>
        <v>0</v>
      </c>
      <c r="G22" s="28">
        <f>IF(OR(ISNUMBER(G18),ISNUMBER(G19),ISNUMBER(G20),ISNUMBER(G21)),SUM(G18:G21),"")</f>
        <v>0</v>
      </c>
      <c r="H22" s="42" t="s">
        <v>26</v>
      </c>
      <c r="I22" s="79"/>
      <c r="K22" s="88">
        <v>24925</v>
      </c>
      <c r="L22" s="89"/>
      <c r="M22" s="25" t="s">
        <v>18</v>
      </c>
      <c r="N22" s="26">
        <f>IF(OR(ISNUMBER(Q18),ISNUMBER(Q19),ISNUMBER(Q20),ISNUMBER(Q21)),SUM(N18:N21),"")</f>
        <v>359</v>
      </c>
      <c r="O22" s="27">
        <f>IF(OR(ISNUMBER(Q18),ISNUMBER(Q19),ISNUMBER(Q20),ISNUMBER(Q21)),SUM(O18:O21),"")</f>
        <v>190</v>
      </c>
      <c r="P22" s="27">
        <f>IF(OR(ISNUMBER(Q18),ISNUMBER(Q19),ISNUMBER(Q20),ISNUMBER(Q21)),SUM(P18:P21),"")</f>
        <v>2</v>
      </c>
      <c r="Q22" s="28">
        <f>IF(OR(ISNUMBER(Q18),ISNUMBER(Q19),ISNUMBER(Q20),ISNUMBER(Q21)),SUM(Q18:Q21),"")</f>
        <v>549</v>
      </c>
      <c r="R22" s="42" t="s">
        <v>26</v>
      </c>
      <c r="S22" s="79"/>
    </row>
    <row r="23" spans="1:26" ht="12.95" customHeight="1" x14ac:dyDescent="0.2">
      <c r="A23" s="80" t="s">
        <v>38</v>
      </c>
      <c r="B23" s="81"/>
      <c r="C23" s="16">
        <v>1</v>
      </c>
      <c r="D23" s="1">
        <v>76</v>
      </c>
      <c r="E23" s="2">
        <v>34</v>
      </c>
      <c r="F23" s="2">
        <v>4</v>
      </c>
      <c r="G23" s="17">
        <f>IF(AND(ISBLANK(D23),ISBLANK(E23),ISBLANK(N23),ISBLANK(O23)),"",D23+E23)</f>
        <v>110</v>
      </c>
      <c r="H23" s="40" t="s">
        <v>26</v>
      </c>
      <c r="I23" s="18"/>
      <c r="K23" s="80" t="s">
        <v>39</v>
      </c>
      <c r="L23" s="81"/>
      <c r="M23" s="16">
        <v>1</v>
      </c>
      <c r="N23" s="1">
        <v>91</v>
      </c>
      <c r="O23" s="2">
        <v>44</v>
      </c>
      <c r="P23" s="2">
        <v>5</v>
      </c>
      <c r="Q23" s="17">
        <f>IF(AND(ISBLANK(D23),ISBLANK(E23),ISBLANK(N23),ISBLANK(O23)),"",N23+O23)</f>
        <v>135</v>
      </c>
      <c r="R23" s="40" t="s">
        <v>26</v>
      </c>
      <c r="S23" s="18"/>
    </row>
    <row r="24" spans="1:26" ht="12.95" customHeight="1" x14ac:dyDescent="0.2">
      <c r="A24" s="82"/>
      <c r="B24" s="83"/>
      <c r="C24" s="19">
        <v>2</v>
      </c>
      <c r="D24" s="3">
        <v>86</v>
      </c>
      <c r="E24" s="4">
        <v>27</v>
      </c>
      <c r="F24" s="4">
        <v>5</v>
      </c>
      <c r="G24" s="20">
        <f>IF(AND(ISBLANK(D24),ISBLANK(E24),ISBLANK(N24),ISBLANK(O24)),"",D24+E24)</f>
        <v>113</v>
      </c>
      <c r="H24" s="41" t="s">
        <v>26</v>
      </c>
      <c r="I24" s="18"/>
      <c r="K24" s="82"/>
      <c r="L24" s="83"/>
      <c r="M24" s="19">
        <v>2</v>
      </c>
      <c r="N24" s="3">
        <v>80</v>
      </c>
      <c r="O24" s="4">
        <v>53</v>
      </c>
      <c r="P24" s="4">
        <v>4</v>
      </c>
      <c r="Q24" s="20">
        <f>IF(AND(ISBLANK(D24),ISBLANK(E24),ISBLANK(N24),ISBLANK(O24)),"",N24+O24)</f>
        <v>133</v>
      </c>
      <c r="R24" s="41" t="s">
        <v>26</v>
      </c>
      <c r="S24" s="18"/>
    </row>
    <row r="25" spans="1:26" ht="12.95" customHeight="1" x14ac:dyDescent="0.2">
      <c r="A25" s="84" t="s">
        <v>28</v>
      </c>
      <c r="B25" s="85"/>
      <c r="C25" s="19">
        <v>3</v>
      </c>
      <c r="D25" s="3">
        <v>89</v>
      </c>
      <c r="E25" s="4">
        <v>48</v>
      </c>
      <c r="F25" s="4">
        <v>1</v>
      </c>
      <c r="G25" s="20">
        <f>IF(AND(ISBLANK(D25),ISBLANK(E25),ISBLANK(N25),ISBLANK(O25)),"",D25+E25)</f>
        <v>137</v>
      </c>
      <c r="H25" s="41" t="s">
        <v>26</v>
      </c>
      <c r="I25" s="18"/>
      <c r="K25" s="84" t="s">
        <v>40</v>
      </c>
      <c r="L25" s="85"/>
      <c r="M25" s="19">
        <v>3</v>
      </c>
      <c r="N25" s="3">
        <v>86</v>
      </c>
      <c r="O25" s="4">
        <v>35</v>
      </c>
      <c r="P25" s="4">
        <v>4</v>
      </c>
      <c r="Q25" s="20">
        <f>IF(AND(ISBLANK(D25),ISBLANK(E25),ISBLANK(N25),ISBLANK(O25)),"",N25+O25)</f>
        <v>121</v>
      </c>
      <c r="R25" s="41" t="s">
        <v>26</v>
      </c>
      <c r="S25" s="18"/>
    </row>
    <row r="26" spans="1:26" ht="12.95" customHeight="1" x14ac:dyDescent="0.2">
      <c r="A26" s="86"/>
      <c r="B26" s="87"/>
      <c r="C26" s="21">
        <v>4</v>
      </c>
      <c r="D26" s="22">
        <v>77</v>
      </c>
      <c r="E26" s="23">
        <v>16</v>
      </c>
      <c r="F26" s="23">
        <v>8</v>
      </c>
      <c r="G26" s="24">
        <f>IF(AND(ISBLANK(D26),ISBLANK(E26),ISBLANK(N26),ISBLANK(O26)),"",D26+E26)</f>
        <v>93</v>
      </c>
      <c r="H26" s="42" t="s">
        <v>26</v>
      </c>
      <c r="I26" s="78"/>
      <c r="K26" s="86"/>
      <c r="L26" s="87"/>
      <c r="M26" s="21">
        <v>4</v>
      </c>
      <c r="N26" s="22">
        <v>95</v>
      </c>
      <c r="O26" s="23">
        <v>36</v>
      </c>
      <c r="P26" s="23">
        <v>2</v>
      </c>
      <c r="Q26" s="24">
        <f>IF(AND(ISBLANK(D26),ISBLANK(E26),ISBLANK(N26),ISBLANK(O26)),"",N26+O26)</f>
        <v>131</v>
      </c>
      <c r="R26" s="42" t="s">
        <v>26</v>
      </c>
      <c r="S26" s="78"/>
    </row>
    <row r="27" spans="1:26" ht="15.95" customHeight="1" x14ac:dyDescent="0.2">
      <c r="A27" s="88">
        <v>26158</v>
      </c>
      <c r="B27" s="89"/>
      <c r="C27" s="25" t="s">
        <v>18</v>
      </c>
      <c r="D27" s="26">
        <f>IF(OR(ISNUMBER(G23),ISNUMBER(G24),ISNUMBER(G25),ISNUMBER(G26)),SUM(D23:D26),"")</f>
        <v>328</v>
      </c>
      <c r="E27" s="27">
        <f>IF(OR(ISNUMBER(G23),ISNUMBER(G24),ISNUMBER(G25),ISNUMBER(G26)),SUM(E23:E26),"")</f>
        <v>125</v>
      </c>
      <c r="F27" s="27">
        <f>IF(OR(ISNUMBER(G23),ISNUMBER(G24),ISNUMBER(G25),ISNUMBER(G26)),SUM(F23:F26),"")</f>
        <v>18</v>
      </c>
      <c r="G27" s="28">
        <f>IF(OR(ISNUMBER(G23),ISNUMBER(G24),ISNUMBER(G25),ISNUMBER(G26)),SUM(G23:G26),"")</f>
        <v>453</v>
      </c>
      <c r="H27" s="42" t="s">
        <v>26</v>
      </c>
      <c r="I27" s="79"/>
      <c r="K27" s="88">
        <v>26256</v>
      </c>
      <c r="L27" s="89"/>
      <c r="M27" s="25" t="s">
        <v>18</v>
      </c>
      <c r="N27" s="26">
        <f>IF(OR(ISNUMBER(Q23),ISNUMBER(Q24),ISNUMBER(Q25),ISNUMBER(Q26)),SUM(N23:N26),"")</f>
        <v>352</v>
      </c>
      <c r="O27" s="27">
        <f>IF(OR(ISNUMBER(Q23),ISNUMBER(Q24),ISNUMBER(Q25),ISNUMBER(Q26)),SUM(O23:O26),"")</f>
        <v>168</v>
      </c>
      <c r="P27" s="27">
        <f>IF(OR(ISNUMBER(Q23),ISNUMBER(Q24),ISNUMBER(Q25),ISNUMBER(Q26)),SUM(P23:P26),"")</f>
        <v>15</v>
      </c>
      <c r="Q27" s="28">
        <f>IF(OR(ISNUMBER(Q23),ISNUMBER(Q24),ISNUMBER(Q25),ISNUMBER(Q26)),SUM(Q23:Q26),"")</f>
        <v>520</v>
      </c>
      <c r="R27" s="42" t="s">
        <v>26</v>
      </c>
      <c r="S27" s="79"/>
    </row>
    <row r="28" spans="1:26" ht="12.95" customHeight="1" x14ac:dyDescent="0.2">
      <c r="A28" s="80"/>
      <c r="B28" s="81"/>
      <c r="C28" s="16">
        <v>1</v>
      </c>
      <c r="D28" s="1"/>
      <c r="E28" s="2"/>
      <c r="F28" s="2"/>
      <c r="G28" s="17" t="str">
        <f>IF(AND(ISBLANK(D28),ISBLANK(E28),ISBLANK(N28),ISBLANK(O28)),"",D28+E28)</f>
        <v/>
      </c>
      <c r="H28" s="40" t="s">
        <v>26</v>
      </c>
      <c r="I28" s="18"/>
      <c r="K28" s="80"/>
      <c r="L28" s="81"/>
      <c r="M28" s="16">
        <v>1</v>
      </c>
      <c r="N28" s="1"/>
      <c r="O28" s="2"/>
      <c r="P28" s="2"/>
      <c r="Q28" s="17" t="str">
        <f>IF(AND(ISBLANK(D28),ISBLANK(E28),ISBLANK(N28),ISBLANK(O28)),"",N28+O28)</f>
        <v/>
      </c>
      <c r="R28" s="40" t="s">
        <v>26</v>
      </c>
      <c r="S28" s="18"/>
    </row>
    <row r="29" spans="1:26" ht="12.95" customHeight="1" x14ac:dyDescent="0.2">
      <c r="A29" s="82"/>
      <c r="B29" s="83"/>
      <c r="C29" s="19">
        <v>2</v>
      </c>
      <c r="D29" s="3"/>
      <c r="E29" s="4"/>
      <c r="F29" s="4"/>
      <c r="G29" s="20" t="str">
        <f>IF(AND(ISBLANK(D29),ISBLANK(E29),ISBLANK(N29),ISBLANK(O29)),"",D29+E29)</f>
        <v/>
      </c>
      <c r="H29" s="41" t="s">
        <v>26</v>
      </c>
      <c r="I29" s="18"/>
      <c r="K29" s="82"/>
      <c r="L29" s="83"/>
      <c r="M29" s="19">
        <v>2</v>
      </c>
      <c r="N29" s="3"/>
      <c r="O29" s="4"/>
      <c r="P29" s="4"/>
      <c r="Q29" s="20" t="str">
        <f>IF(AND(ISBLANK(D29),ISBLANK(E29),ISBLANK(N29),ISBLANK(O29)),"",N29+O29)</f>
        <v/>
      </c>
      <c r="R29" s="41" t="s">
        <v>26</v>
      </c>
      <c r="S29" s="18"/>
    </row>
    <row r="30" spans="1:26" ht="12.95" customHeight="1" x14ac:dyDescent="0.2">
      <c r="A30" s="84"/>
      <c r="B30" s="85"/>
      <c r="C30" s="19">
        <v>3</v>
      </c>
      <c r="D30" s="3"/>
      <c r="E30" s="4"/>
      <c r="F30" s="4"/>
      <c r="G30" s="20" t="str">
        <f>IF(AND(ISBLANK(D30),ISBLANK(E30),ISBLANK(N30),ISBLANK(O30)),"",D30+E30)</f>
        <v/>
      </c>
      <c r="H30" s="41" t="s">
        <v>26</v>
      </c>
      <c r="I30" s="18"/>
      <c r="K30" s="84"/>
      <c r="L30" s="85"/>
      <c r="M30" s="19">
        <v>3</v>
      </c>
      <c r="N30" s="3"/>
      <c r="O30" s="4"/>
      <c r="P30" s="4"/>
      <c r="Q30" s="20" t="str">
        <f>IF(AND(ISBLANK(D30),ISBLANK(E30),ISBLANK(N30),ISBLANK(O30)),"",N30+O30)</f>
        <v/>
      </c>
      <c r="R30" s="41" t="s">
        <v>26</v>
      </c>
      <c r="S30" s="18"/>
    </row>
    <row r="31" spans="1:26" ht="12.95" customHeight="1" x14ac:dyDescent="0.2">
      <c r="A31" s="86"/>
      <c r="B31" s="87"/>
      <c r="C31" s="21">
        <v>4</v>
      </c>
      <c r="D31" s="22"/>
      <c r="E31" s="23"/>
      <c r="F31" s="23"/>
      <c r="G31" s="24" t="str">
        <f>IF(AND(ISBLANK(D31),ISBLANK(E31),ISBLANK(N31),ISBLANK(O31)),"",D31+E31)</f>
        <v/>
      </c>
      <c r="H31" s="42" t="s">
        <v>26</v>
      </c>
      <c r="I31" s="78" t="str">
        <f>IF(AND(ISNUMBER(G32),ISNUMBER(Q32)),IF(G32&gt;Q32,2,IF(G32=Q32,1,0)),"")</f>
        <v/>
      </c>
      <c r="K31" s="86"/>
      <c r="L31" s="87"/>
      <c r="M31" s="21">
        <v>4</v>
      </c>
      <c r="N31" s="22"/>
      <c r="O31" s="23"/>
      <c r="P31" s="23"/>
      <c r="Q31" s="24" t="str">
        <f>IF(AND(ISBLANK(D31),ISBLANK(E31),ISBLANK(N31),ISBLANK(O31)),"",N31+O31)</f>
        <v/>
      </c>
      <c r="R31" s="42" t="s">
        <v>26</v>
      </c>
      <c r="S31" s="78" t="str">
        <f>IF(AND(ISNUMBER(G32),ISNUMBER(Q32)),IF(Q32&gt;G32,2,IF(G32=Q32,1,0)),"")</f>
        <v/>
      </c>
    </row>
    <row r="32" spans="1:26" ht="15.95" customHeight="1" x14ac:dyDescent="0.2">
      <c r="A32" s="88"/>
      <c r="B32" s="89"/>
      <c r="C32" s="25" t="s">
        <v>18</v>
      </c>
      <c r="D32" s="26" t="str">
        <f>IF(OR(ISNUMBER(G28),ISNUMBER(G29),ISNUMBER(G30),ISNUMBER(G31)),SUM(D28:D31),"")</f>
        <v/>
      </c>
      <c r="E32" s="27" t="str">
        <f>IF(OR(ISNUMBER(G28),ISNUMBER(G29),ISNUMBER(G30),ISNUMBER(G31)),SUM(E28:E31),"")</f>
        <v/>
      </c>
      <c r="F32" s="27" t="str">
        <f>IF(OR(ISNUMBER(G28),ISNUMBER(G29),ISNUMBER(G30),ISNUMBER(G31)),SUM(F28:F31),"")</f>
        <v/>
      </c>
      <c r="G32" s="28" t="str">
        <f>IF(OR(ISNUMBER(G28),ISNUMBER(G29),ISNUMBER(G30),ISNUMBER(G31)),SUM(G28:G31),"")</f>
        <v/>
      </c>
      <c r="H32" s="42" t="s">
        <v>26</v>
      </c>
      <c r="I32" s="79"/>
      <c r="K32" s="88"/>
      <c r="L32" s="89"/>
      <c r="M32" s="25" t="s">
        <v>18</v>
      </c>
      <c r="N32" s="26" t="str">
        <f>IF(OR(ISNUMBER(Q28),ISNUMBER(Q29),ISNUMBER(Q30),ISNUMBER(Q31)),SUM(N28:N31),"")</f>
        <v/>
      </c>
      <c r="O32" s="27" t="str">
        <f>IF(OR(ISNUMBER(Q28),ISNUMBER(Q29),ISNUMBER(Q30),ISNUMBER(Q31)),SUM(O28:O31),"")</f>
        <v/>
      </c>
      <c r="P32" s="27" t="str">
        <f>IF(OR(ISNUMBER(Q28),ISNUMBER(Q29),ISNUMBER(Q30),ISNUMBER(Q31)),SUM(P28:P31),"")</f>
        <v/>
      </c>
      <c r="Q32" s="28" t="str">
        <f>IF(OR(ISNUMBER(Q28),ISNUMBER(Q29),ISNUMBER(Q30),ISNUMBER(Q31)),SUM(Q28:Q31),"")</f>
        <v/>
      </c>
      <c r="R32" s="42" t="s">
        <v>26</v>
      </c>
      <c r="S32" s="79"/>
    </row>
    <row r="33" spans="1:19" ht="12.95" customHeight="1" x14ac:dyDescent="0.2">
      <c r="A33" s="80"/>
      <c r="B33" s="81"/>
      <c r="C33" s="16">
        <v>1</v>
      </c>
      <c r="D33" s="1"/>
      <c r="E33" s="2"/>
      <c r="F33" s="2"/>
      <c r="G33" s="17" t="str">
        <f>IF(AND(ISBLANK(D33),ISBLANK(E33),ISBLANK(N33),ISBLANK(O33)),"",D33+E33)</f>
        <v/>
      </c>
      <c r="H33" s="40" t="s">
        <v>26</v>
      </c>
      <c r="I33" s="18"/>
      <c r="K33" s="80"/>
      <c r="L33" s="81"/>
      <c r="M33" s="16">
        <v>1</v>
      </c>
      <c r="N33" s="1"/>
      <c r="O33" s="2"/>
      <c r="P33" s="2"/>
      <c r="Q33" s="17" t="str">
        <f>IF(AND(ISBLANK(D33),ISBLANK(E33),ISBLANK(N33),ISBLANK(O33)),"",N33+O33)</f>
        <v/>
      </c>
      <c r="R33" s="40" t="s">
        <v>26</v>
      </c>
      <c r="S33" s="18"/>
    </row>
    <row r="34" spans="1:19" ht="12.95" customHeight="1" x14ac:dyDescent="0.2">
      <c r="A34" s="82"/>
      <c r="B34" s="83"/>
      <c r="C34" s="19">
        <v>2</v>
      </c>
      <c r="D34" s="3"/>
      <c r="E34" s="4"/>
      <c r="F34" s="4"/>
      <c r="G34" s="20" t="str">
        <f>IF(AND(ISBLANK(D34),ISBLANK(E34),ISBLANK(N34),ISBLANK(O34)),"",D34+E34)</f>
        <v/>
      </c>
      <c r="H34" s="41" t="s">
        <v>26</v>
      </c>
      <c r="I34" s="18"/>
      <c r="K34" s="82"/>
      <c r="L34" s="83"/>
      <c r="M34" s="19">
        <v>2</v>
      </c>
      <c r="N34" s="3"/>
      <c r="O34" s="4"/>
      <c r="P34" s="4"/>
      <c r="Q34" s="20" t="str">
        <f>IF(AND(ISBLANK(D34),ISBLANK(E34),ISBLANK(N34),ISBLANK(O34)),"",N34+O34)</f>
        <v/>
      </c>
      <c r="R34" s="41" t="s">
        <v>26</v>
      </c>
      <c r="S34" s="18"/>
    </row>
    <row r="35" spans="1:19" ht="12.95" customHeight="1" x14ac:dyDescent="0.2">
      <c r="A35" s="84"/>
      <c r="B35" s="85"/>
      <c r="C35" s="19">
        <v>3</v>
      </c>
      <c r="D35" s="3"/>
      <c r="E35" s="4"/>
      <c r="F35" s="4"/>
      <c r="G35" s="20" t="str">
        <f>IF(AND(ISBLANK(D35),ISBLANK(E35),ISBLANK(N35),ISBLANK(O35)),"",D35+E35)</f>
        <v/>
      </c>
      <c r="H35" s="41" t="s">
        <v>26</v>
      </c>
      <c r="I35" s="18"/>
      <c r="K35" s="84"/>
      <c r="L35" s="85"/>
      <c r="M35" s="19">
        <v>3</v>
      </c>
      <c r="N35" s="3"/>
      <c r="O35" s="4"/>
      <c r="P35" s="4"/>
      <c r="Q35" s="20" t="str">
        <f>IF(AND(ISBLANK(D35),ISBLANK(E35),ISBLANK(N35),ISBLANK(O35)),"",N35+O35)</f>
        <v/>
      </c>
      <c r="R35" s="41" t="s">
        <v>26</v>
      </c>
      <c r="S35" s="18"/>
    </row>
    <row r="36" spans="1:19" ht="12.95" customHeight="1" x14ac:dyDescent="0.2">
      <c r="A36" s="86"/>
      <c r="B36" s="87"/>
      <c r="C36" s="21">
        <v>4</v>
      </c>
      <c r="D36" s="22"/>
      <c r="E36" s="23"/>
      <c r="F36" s="23"/>
      <c r="G36" s="24" t="str">
        <f>IF(AND(ISBLANK(D36),ISBLANK(E36),ISBLANK(N36),ISBLANK(O36)),"",D36+E36)</f>
        <v/>
      </c>
      <c r="H36" s="42" t="s">
        <v>26</v>
      </c>
      <c r="I36" s="78" t="str">
        <f>IF(AND(ISNUMBER(G37),ISNUMBER(Q37)),IF(G37&gt;Q37,2,IF(G37=Q37,1,0)),"")</f>
        <v/>
      </c>
      <c r="K36" s="86"/>
      <c r="L36" s="87"/>
      <c r="M36" s="21">
        <v>4</v>
      </c>
      <c r="N36" s="22"/>
      <c r="O36" s="23"/>
      <c r="P36" s="23"/>
      <c r="Q36" s="24" t="str">
        <f>IF(AND(ISBLANK(D36),ISBLANK(E36),ISBLANK(N36),ISBLANK(O36)),"",N36+O36)</f>
        <v/>
      </c>
      <c r="R36" s="42" t="s">
        <v>26</v>
      </c>
      <c r="S36" s="78" t="str">
        <f>IF(AND(ISNUMBER(G37),ISNUMBER(Q37)),IF(Q37&gt;G37,2,IF(G37=Q37,1,0)),"")</f>
        <v/>
      </c>
    </row>
    <row r="37" spans="1:19" ht="15.95" customHeight="1" x14ac:dyDescent="0.2">
      <c r="A37" s="88"/>
      <c r="B37" s="89"/>
      <c r="C37" s="25" t="s">
        <v>18</v>
      </c>
      <c r="D37" s="26" t="str">
        <f>IF(OR(ISNUMBER(G33),ISNUMBER(G34),ISNUMBER(G35),ISNUMBER(G36)),SUM(D33:D36),"")</f>
        <v/>
      </c>
      <c r="E37" s="27" t="str">
        <f>IF(OR(ISNUMBER(G33),ISNUMBER(G34),ISNUMBER(G35),ISNUMBER(G36)),SUM(E33:E36),"")</f>
        <v/>
      </c>
      <c r="F37" s="27" t="str">
        <f>IF(OR(ISNUMBER(G33),ISNUMBER(G34),ISNUMBER(G35),ISNUMBER(G36)),SUM(F33:F36),"")</f>
        <v/>
      </c>
      <c r="G37" s="28" t="str">
        <f>IF(OR(ISNUMBER(G33),ISNUMBER(G34),ISNUMBER(G35),ISNUMBER(G36)),SUM(G33:G36),"")</f>
        <v/>
      </c>
      <c r="H37" s="43" t="s">
        <v>26</v>
      </c>
      <c r="I37" s="79"/>
      <c r="K37" s="88"/>
      <c r="L37" s="89"/>
      <c r="M37" s="25" t="s">
        <v>18</v>
      </c>
      <c r="N37" s="26" t="str">
        <f>IF(OR(ISNUMBER(Q33),ISNUMBER(Q34),ISNUMBER(Q35),ISNUMBER(Q36)),SUM(N33:N36),"")</f>
        <v/>
      </c>
      <c r="O37" s="27" t="str">
        <f>IF(OR(ISNUMBER(Q33),ISNUMBER(Q34),ISNUMBER(Q35),ISNUMBER(Q36)),SUM(O33:O36),"")</f>
        <v/>
      </c>
      <c r="P37" s="27" t="str">
        <f>IF(OR(ISNUMBER(Q33),ISNUMBER(Q34),ISNUMBER(Q35),ISNUMBER(Q36)),SUM(P33:P36),"")</f>
        <v/>
      </c>
      <c r="Q37" s="28" t="str">
        <f>IF(OR(ISNUMBER(Q33),ISNUMBER(Q34),ISNUMBER(Q35),ISNUMBER(Q36)),SUM(Q33:Q36),"")</f>
        <v/>
      </c>
      <c r="R37" s="43" t="s">
        <v>26</v>
      </c>
      <c r="S37" s="79"/>
    </row>
    <row r="38" spans="1:19" ht="5.0999999999999996" customHeight="1" x14ac:dyDescent="0.2"/>
    <row r="39" spans="1:19" ht="20.100000000000001" customHeight="1" x14ac:dyDescent="0.2">
      <c r="A39" s="29"/>
      <c r="B39" s="30"/>
      <c r="C39" s="31" t="s">
        <v>41</v>
      </c>
      <c r="D39" s="32">
        <f ca="1">IF(OR(ISNUMBER(G12),ISNUMBER(G17),ISNUMBER(G22),ISNUMBER(G27),ISNUMBER(G32),ISNUMBER(G37)),X12,"")</f>
        <v>1018</v>
      </c>
      <c r="E39" s="33">
        <f ca="1">IF(OR(ISNUMBER(G12),ISNUMBER(G17),ISNUMBER(G22),ISNUMBER(G27),ISNUMBER(G32),ISNUMBER(G37)),W12,"")</f>
        <v>391</v>
      </c>
      <c r="F39" s="33">
        <f ca="1">IF(OR(ISNUMBER(G12),ISNUMBER(G17),ISNUMBER(G22),ISNUMBER(G27),ISNUMBER(G32),ISNUMBER(G37)),Y12,"")</f>
        <v>47</v>
      </c>
      <c r="G39" s="34">
        <f ca="1">IF(OR(ISNUMBER(G12),ISNUMBER(G17),ISNUMBER(G22),ISNUMBER(G27),ISNUMBER(G32),ISNUMBER(G37)),V12,"")</f>
        <v>1409</v>
      </c>
      <c r="H39" s="47" t="s">
        <v>26</v>
      </c>
      <c r="I39" s="35">
        <f ca="1">IF(AND(ISNUMBER(G39)),IF(G39&gt;Q39,2,IF(G39=Q39,IF(E39&gt;O39,2,IF(E39=O39,IF(F39&lt;P39,2,IF(F39=P39,1,0)),0)),0)),"")</f>
        <v>0</v>
      </c>
      <c r="K39" s="29"/>
      <c r="L39" s="30"/>
      <c r="M39" s="31" t="s">
        <v>41</v>
      </c>
      <c r="N39" s="32">
        <f ca="1">IF(OR(ISNUMBER(Q12),ISNUMBER(Q17),ISNUMBER(Q22),ISNUMBER(Q27),ISNUMBER(Q32),ISNUMBER(Q37)),X19,"")</f>
        <v>1086</v>
      </c>
      <c r="O39" s="33">
        <f ca="1">IF(OR(ISNUMBER(Q12),ISNUMBER(Q17),ISNUMBER(Q22),ISNUMBER(Q27),ISNUMBER(Q32),ISNUMBER(Q37)),W19,"")</f>
        <v>519</v>
      </c>
      <c r="P39" s="33">
        <f ca="1">IF(OR(ISNUMBER(Q12),ISNUMBER(Q17),ISNUMBER(Q22),ISNUMBER(Q27),ISNUMBER(Q32),ISNUMBER(Q37)),Y19,"")</f>
        <v>26</v>
      </c>
      <c r="Q39" s="34">
        <f ca="1">IF(OR(ISNUMBER(Q12),ISNUMBER(Q17),ISNUMBER(Q22),ISNUMBER(Q27),ISNUMBER(Q32),ISNUMBER(Q37)),V19,"")</f>
        <v>1605</v>
      </c>
      <c r="R39" s="47" t="s">
        <v>26</v>
      </c>
      <c r="S39" s="35">
        <f ca="1">IF(AND(ISNUMBER(O39)),IF(G39&lt;Q39,2,IF(G39=Q39,IF(E39&lt;O39,2,IF(E39=O39,IF(F39&gt;P39,2,IF(F39=P39,1,0)),0)),0)),"")</f>
        <v>2</v>
      </c>
    </row>
    <row r="40" spans="1:19" ht="5.0999999999999996" customHeight="1" x14ac:dyDescent="0.2"/>
    <row r="41" spans="1:19" ht="18" customHeight="1" x14ac:dyDescent="0.2">
      <c r="A41" s="36"/>
      <c r="B41" s="46" t="s">
        <v>42</v>
      </c>
      <c r="C41" s="124" t="s">
        <v>43</v>
      </c>
      <c r="D41" s="124"/>
      <c r="E41" s="124"/>
      <c r="G41" s="111" t="s">
        <v>44</v>
      </c>
      <c r="H41" s="111"/>
      <c r="I41" s="39">
        <f ca="1">I39</f>
        <v>0</v>
      </c>
      <c r="K41" s="36"/>
      <c r="L41" s="46" t="s">
        <v>42</v>
      </c>
      <c r="M41" s="124" t="s">
        <v>45</v>
      </c>
      <c r="N41" s="124"/>
      <c r="O41" s="124"/>
      <c r="Q41" s="111" t="s">
        <v>44</v>
      </c>
      <c r="R41" s="111"/>
      <c r="S41" s="39">
        <f ca="1">S39</f>
        <v>2</v>
      </c>
    </row>
    <row r="42" spans="1:19" ht="18" customHeight="1" x14ac:dyDescent="0.2">
      <c r="A42" s="36"/>
      <c r="B42" s="46" t="s">
        <v>46</v>
      </c>
      <c r="C42" s="123"/>
      <c r="D42" s="123"/>
      <c r="E42" s="123"/>
      <c r="G42" s="44"/>
      <c r="H42" s="44"/>
      <c r="I42" s="44"/>
      <c r="K42" s="36"/>
      <c r="L42" s="46" t="s">
        <v>46</v>
      </c>
      <c r="M42" s="123"/>
      <c r="N42" s="123"/>
      <c r="O42" s="123"/>
      <c r="Q42" s="45"/>
      <c r="R42" s="45"/>
      <c r="S42" s="45"/>
    </row>
    <row r="43" spans="1:19" ht="20.100000000000001" customHeight="1" x14ac:dyDescent="0.2">
      <c r="A43" s="46" t="s">
        <v>47</v>
      </c>
      <c r="B43" s="46" t="s">
        <v>48</v>
      </c>
      <c r="C43" s="122" t="s">
        <v>43</v>
      </c>
      <c r="D43" s="122"/>
      <c r="E43" s="122"/>
      <c r="F43" s="122"/>
      <c r="G43" s="122"/>
      <c r="H43" s="122"/>
      <c r="I43" s="46"/>
      <c r="J43" s="46"/>
      <c r="K43" s="46" t="s">
        <v>49</v>
      </c>
      <c r="L43" s="122" t="s">
        <v>50</v>
      </c>
      <c r="M43" s="122"/>
      <c r="O43" s="46" t="s">
        <v>46</v>
      </c>
      <c r="P43" s="122"/>
      <c r="Q43" s="122"/>
      <c r="R43" s="122"/>
      <c r="S43" s="122"/>
    </row>
    <row r="44" spans="1:19" ht="9.9499999999999993" customHeight="1" x14ac:dyDescent="0.2"/>
    <row r="45" spans="1:19" ht="30" customHeight="1" x14ac:dyDescent="0.3">
      <c r="A45" s="37" t="s">
        <v>51</v>
      </c>
    </row>
    <row r="46" spans="1:19" ht="20.100000000000001" customHeight="1" x14ac:dyDescent="0.2">
      <c r="B46" s="9" t="s">
        <v>52</v>
      </c>
      <c r="C46" s="120" t="s">
        <v>53</v>
      </c>
      <c r="D46" s="120"/>
      <c r="I46" s="9" t="s">
        <v>54</v>
      </c>
      <c r="J46" s="121">
        <v>18</v>
      </c>
      <c r="K46" s="121"/>
    </row>
    <row r="47" spans="1:19" ht="20.100000000000001" customHeight="1" x14ac:dyDescent="0.2">
      <c r="B47" s="9" t="s">
        <v>55</v>
      </c>
      <c r="C47" s="120" t="s">
        <v>56</v>
      </c>
      <c r="D47" s="120"/>
      <c r="I47" s="9" t="s">
        <v>57</v>
      </c>
      <c r="J47" s="128">
        <v>15</v>
      </c>
      <c r="K47" s="128"/>
      <c r="P47" s="9" t="s">
        <v>58</v>
      </c>
      <c r="Q47" s="115" t="s">
        <v>59</v>
      </c>
      <c r="R47" s="116"/>
      <c r="S47" s="116"/>
    </row>
    <row r="48" spans="1:19" ht="9.9499999999999993" customHeight="1" x14ac:dyDescent="0.2"/>
    <row r="49" spans="1:19" ht="15" customHeight="1" x14ac:dyDescent="0.2">
      <c r="A49" s="112" t="s">
        <v>60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4"/>
    </row>
    <row r="50" spans="1:19" ht="81" customHeight="1" x14ac:dyDescent="0.2">
      <c r="A50" s="117" t="s">
        <v>61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9"/>
    </row>
    <row r="51" spans="1:19" ht="5.0999999999999996" customHeight="1" x14ac:dyDescent="0.2"/>
    <row r="52" spans="1:19" ht="15" customHeight="1" x14ac:dyDescent="0.2">
      <c r="A52" s="112" t="s">
        <v>62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4"/>
    </row>
    <row r="53" spans="1:19" ht="6" customHeight="1" x14ac:dyDescent="0.2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19" ht="21" customHeight="1" x14ac:dyDescent="0.2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8</v>
      </c>
      <c r="L54" s="49"/>
      <c r="M54" s="49"/>
      <c r="N54" s="49"/>
      <c r="O54" s="49"/>
      <c r="P54" s="49"/>
      <c r="Q54" s="49"/>
      <c r="R54" s="49"/>
      <c r="S54" s="50"/>
    </row>
    <row r="55" spans="1:19" ht="21" customHeight="1" x14ac:dyDescent="0.2">
      <c r="A55" s="53"/>
      <c r="B55" s="54" t="s">
        <v>63</v>
      </c>
      <c r="C55" s="55"/>
      <c r="D55" s="56"/>
      <c r="E55" s="54" t="s">
        <v>64</v>
      </c>
      <c r="F55" s="55"/>
      <c r="G55" s="55"/>
      <c r="H55" s="55"/>
      <c r="I55" s="56"/>
      <c r="J55" s="49"/>
      <c r="K55" s="57"/>
      <c r="L55" s="54" t="s">
        <v>63</v>
      </c>
      <c r="M55" s="55"/>
      <c r="N55" s="56"/>
      <c r="O55" s="54" t="s">
        <v>64</v>
      </c>
      <c r="P55" s="55"/>
      <c r="Q55" s="55"/>
      <c r="R55" s="55"/>
      <c r="S55" s="58"/>
    </row>
    <row r="56" spans="1:19" ht="21" customHeight="1" x14ac:dyDescent="0.2">
      <c r="A56" s="59" t="s">
        <v>65</v>
      </c>
      <c r="B56" s="60" t="s">
        <v>66</v>
      </c>
      <c r="C56" s="61"/>
      <c r="D56" s="62" t="s">
        <v>67</v>
      </c>
      <c r="E56" s="60" t="s">
        <v>66</v>
      </c>
      <c r="F56" s="63"/>
      <c r="G56" s="63"/>
      <c r="H56" s="64"/>
      <c r="I56" s="62" t="s">
        <v>67</v>
      </c>
      <c r="J56" s="49"/>
      <c r="K56" s="65" t="s">
        <v>65</v>
      </c>
      <c r="L56" s="60" t="s">
        <v>66</v>
      </c>
      <c r="M56" s="61"/>
      <c r="N56" s="62" t="s">
        <v>67</v>
      </c>
      <c r="O56" s="60" t="s">
        <v>66</v>
      </c>
      <c r="P56" s="63"/>
      <c r="Q56" s="63"/>
      <c r="R56" s="64"/>
      <c r="S56" s="66" t="s">
        <v>67</v>
      </c>
    </row>
    <row r="57" spans="1:19" ht="21" customHeight="1" x14ac:dyDescent="0.2">
      <c r="A57" s="67"/>
      <c r="B57" s="125"/>
      <c r="C57" s="126"/>
      <c r="D57" s="74"/>
      <c r="E57" s="125"/>
      <c r="F57" s="127"/>
      <c r="G57" s="127"/>
      <c r="H57" s="126"/>
      <c r="I57" s="74"/>
      <c r="J57" s="49"/>
      <c r="K57" s="68"/>
      <c r="L57" s="125"/>
      <c r="M57" s="126"/>
      <c r="N57" s="74"/>
      <c r="O57" s="125"/>
      <c r="P57" s="127"/>
      <c r="Q57" s="127"/>
      <c r="R57" s="126"/>
      <c r="S57" s="75"/>
    </row>
    <row r="58" spans="1:19" ht="21" customHeight="1" x14ac:dyDescent="0.2">
      <c r="A58" s="67"/>
      <c r="B58" s="125"/>
      <c r="C58" s="126"/>
      <c r="D58" s="74"/>
      <c r="E58" s="125"/>
      <c r="F58" s="127"/>
      <c r="G58" s="127"/>
      <c r="H58" s="126"/>
      <c r="I58" s="74"/>
      <c r="J58" s="49"/>
      <c r="K58" s="68"/>
      <c r="L58" s="125"/>
      <c r="M58" s="126"/>
      <c r="N58" s="74"/>
      <c r="O58" s="125"/>
      <c r="P58" s="127"/>
      <c r="Q58" s="127"/>
      <c r="R58" s="126"/>
      <c r="S58" s="75"/>
    </row>
    <row r="59" spans="1:19" ht="12" customHeight="1" x14ac:dyDescent="0.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19" ht="5.0999999999999996" customHeight="1" x14ac:dyDescent="0.2"/>
    <row r="61" spans="1:19" ht="15" customHeight="1" x14ac:dyDescent="0.2">
      <c r="A61" s="112" t="s">
        <v>68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4"/>
    </row>
    <row r="62" spans="1:19" ht="81" customHeight="1" x14ac:dyDescent="0.2">
      <c r="A62" s="117" t="s">
        <v>69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9"/>
    </row>
    <row r="63" spans="1:19" ht="5.0999999999999996" customHeight="1" x14ac:dyDescent="0.2"/>
    <row r="64" spans="1:19" ht="15" customHeight="1" x14ac:dyDescent="0.2">
      <c r="A64" s="112" t="s">
        <v>70</v>
      </c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4"/>
    </row>
    <row r="65" spans="1:19" ht="81" customHeight="1" x14ac:dyDescent="0.2">
      <c r="A65" s="117" t="s">
        <v>71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9"/>
    </row>
    <row r="66" spans="1:19" ht="30" customHeight="1" x14ac:dyDescent="0.2">
      <c r="A66" s="72"/>
      <c r="B66" s="73" t="s">
        <v>72</v>
      </c>
      <c r="C66" s="129" t="s">
        <v>73</v>
      </c>
      <c r="D66" s="129"/>
      <c r="E66" s="129"/>
      <c r="F66" s="129"/>
      <c r="G66" s="129"/>
      <c r="H66" s="129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C66:H66"/>
    <mergeCell ref="A61:S61"/>
    <mergeCell ref="A62:S62"/>
    <mergeCell ref="A64:S64"/>
    <mergeCell ref="A65:S65"/>
    <mergeCell ref="L57:M57"/>
    <mergeCell ref="O57:R57"/>
    <mergeCell ref="J47:K47"/>
    <mergeCell ref="B58:C58"/>
    <mergeCell ref="E58:H58"/>
    <mergeCell ref="L58:M58"/>
    <mergeCell ref="O58:R58"/>
    <mergeCell ref="C42:E42"/>
    <mergeCell ref="C41:E41"/>
    <mergeCell ref="G41:H41"/>
    <mergeCell ref="B57:C57"/>
    <mergeCell ref="E57:H5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I36:I37"/>
    <mergeCell ref="K28:L29"/>
    <mergeCell ref="K30:L31"/>
    <mergeCell ref="K32:L32"/>
    <mergeCell ref="I31:I32"/>
    <mergeCell ref="K35:L36"/>
    <mergeCell ref="K37:L37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A6:B6"/>
    <mergeCell ref="C5:C6"/>
    <mergeCell ref="D5:G5"/>
    <mergeCell ref="B3:I3"/>
    <mergeCell ref="H5:I5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S36:S37"/>
    <mergeCell ref="K33:L34"/>
    <mergeCell ref="S26:S27"/>
    <mergeCell ref="S31:S32"/>
    <mergeCell ref="K25:L26"/>
  </mergeCells>
  <dataValidations count="192">
    <dataValidation type="whole" allowBlank="1" showInputMessage="1" showErrorMessage="1" errorTitle="Zadej číslo !" error="Pozor, musíš zadat celé číslo." sqref="D57">
      <formula1>0</formula1>
      <formula2>99999</formula2>
    </dataValidation>
    <dataValidation type="whole" allowBlank="1" showInputMessage="1" showErrorMessage="1" errorTitle="Zadej číslo !" error="Pozor, musíš zadat celé číslo." sqref="D58">
      <formula1>0</formula1>
      <formula2>99999</formula2>
    </dataValidation>
    <dataValidation type="whole" allowBlank="1" showInputMessage="1" showErrorMessage="1" errorTitle="Zadej číslo !" error="Pozor, musíš zadat celé číslo." sqref="I57">
      <formula1>0</formula1>
      <formula2>99999</formula2>
    </dataValidation>
    <dataValidation type="whole" allowBlank="1" showInputMessage="1" showErrorMessage="1" errorTitle="Zadej číslo !" error="Pozor, musíš zadat celé číslo." sqref="I58">
      <formula1>0</formula1>
      <formula2>99999</formula2>
    </dataValidation>
    <dataValidation type="whole" allowBlank="1" showInputMessage="1" showErrorMessage="1" errorTitle="Zadej číslo !" error="Pozor, musíš zadat celé číslo." sqref="N57">
      <formula1>0</formula1>
      <formula2>99999</formula2>
    </dataValidation>
    <dataValidation type="whole" allowBlank="1" showInputMessage="1" showErrorMessage="1" errorTitle="Zadej číslo !" error="Pozor, musíš zadat celé číslo." sqref="N58">
      <formula1>0</formula1>
      <formula2>99999</formula2>
    </dataValidation>
    <dataValidation type="whole" allowBlank="1" showInputMessage="1" showErrorMessage="1" errorTitle="Zadej číslo !" error="Pozor, musíš zadat celé číslo." sqref="S57">
      <formula1>0</formula1>
      <formula2>99999</formula2>
    </dataValidation>
    <dataValidation type="whole" allowBlank="1" showInputMessage="1" showErrorMessage="1" errorTitle="Zadej číslo !" error="Pozor, musíš zadat celé číslo.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sqref="D8">
      <formula1>0</formula1>
      <formula2>225</formula2>
    </dataValidation>
    <dataValidation type="whole" allowBlank="1" showInputMessage="1" showErrorMessage="1" sqref="D9">
      <formula1>0</formula1>
      <formula2>225</formula2>
    </dataValidation>
    <dataValidation type="whole" allowBlank="1" showInputMessage="1" showErrorMessage="1" sqref="D10">
      <formula1>0</formula1>
      <formula2>225</formula2>
    </dataValidation>
    <dataValidation type="whole" allowBlank="1" showInputMessage="1" showErrorMessage="1" sqref="D11">
      <formula1>0</formula1>
      <formula2>225</formula2>
    </dataValidation>
    <dataValidation type="whole" allowBlank="1" showInputMessage="1" showErrorMessage="1" sqref="E8">
      <formula1>0</formula1>
      <formula2>225</formula2>
    </dataValidation>
    <dataValidation type="whole" allowBlank="1" showInputMessage="1" showErrorMessage="1" sqref="E9">
      <formula1>0</formula1>
      <formula2>225</formula2>
    </dataValidation>
    <dataValidation type="whole" allowBlank="1" showInputMessage="1" showErrorMessage="1" sqref="E10">
      <formula1>0</formula1>
      <formula2>225</formula2>
    </dataValidation>
    <dataValidation type="whole" allowBlank="1" showInputMessage="1" showErrorMessage="1" sqref="E11">
      <formula1>0</formula1>
      <formula2>225</formula2>
    </dataValidation>
    <dataValidation type="whole" allowBlank="1" showInputMessage="1" showErrorMessage="1" sqref="D13">
      <formula1>0</formula1>
      <formula2>225</formula2>
    </dataValidation>
    <dataValidation type="whole" allowBlank="1" showInputMessage="1" showErrorMessage="1" sqref="D14">
      <formula1>0</formula1>
      <formula2>225</formula2>
    </dataValidation>
    <dataValidation type="whole" allowBlank="1" showInputMessage="1" showErrorMessage="1" sqref="D15">
      <formula1>0</formula1>
      <formula2>225</formula2>
    </dataValidation>
    <dataValidation type="whole" allowBlank="1" showInputMessage="1" showErrorMessage="1" sqref="D16">
      <formula1>0</formula1>
      <formula2>225</formula2>
    </dataValidation>
    <dataValidation type="whole" allowBlank="1" showInputMessage="1" showErrorMessage="1" sqref="E13">
      <formula1>0</formula1>
      <formula2>225</formula2>
    </dataValidation>
    <dataValidation type="whole" allowBlank="1" showInputMessage="1" showErrorMessage="1" sqref="E14">
      <formula1>0</formula1>
      <formula2>225</formula2>
    </dataValidation>
    <dataValidation type="whole" allowBlank="1" showInputMessage="1" showErrorMessage="1" sqref="E15">
      <formula1>0</formula1>
      <formula2>225</formula2>
    </dataValidation>
    <dataValidation type="whole" allowBlank="1" showInputMessage="1" showErrorMessage="1" sqref="E16">
      <formula1>0</formula1>
      <formula2>225</formula2>
    </dataValidation>
    <dataValidation type="whole" allowBlank="1" showInputMessage="1" showErrorMessage="1" sqref="D18">
      <formula1>0</formula1>
      <formula2>225</formula2>
    </dataValidation>
    <dataValidation type="whole" allowBlank="1" showInputMessage="1" showErrorMessage="1" sqref="D19">
      <formula1>0</formula1>
      <formula2>225</formula2>
    </dataValidation>
    <dataValidation type="whole" allowBlank="1" showInputMessage="1" showErrorMessage="1" sqref="D20">
      <formula1>0</formula1>
      <formula2>225</formula2>
    </dataValidation>
    <dataValidation type="whole" allowBlank="1" showInputMessage="1" showErrorMessage="1" sqref="D21">
      <formula1>0</formula1>
      <formula2>225</formula2>
    </dataValidation>
    <dataValidation type="whole" allowBlank="1" showInputMessage="1" showErrorMessage="1" sqref="E18">
      <formula1>0</formula1>
      <formula2>225</formula2>
    </dataValidation>
    <dataValidation type="whole" allowBlank="1" showInputMessage="1" showErrorMessage="1" sqref="E19">
      <formula1>0</formula1>
      <formula2>225</formula2>
    </dataValidation>
    <dataValidation type="whole" allowBlank="1" showInputMessage="1" showErrorMessage="1" sqref="E20">
      <formula1>0</formula1>
      <formula2>225</formula2>
    </dataValidation>
    <dataValidation type="whole" allowBlank="1" showInputMessage="1" showErrorMessage="1" sqref="E21">
      <formula1>0</formula1>
      <formula2>225</formula2>
    </dataValidation>
    <dataValidation type="whole" allowBlank="1" showInputMessage="1" showErrorMessage="1" sqref="D23">
      <formula1>0</formula1>
      <formula2>225</formula2>
    </dataValidation>
    <dataValidation type="whole" allowBlank="1" showInputMessage="1" showErrorMessage="1" sqref="D24">
      <formula1>0</formula1>
      <formula2>225</formula2>
    </dataValidation>
    <dataValidation type="whole" allowBlank="1" showInputMessage="1" showErrorMessage="1" sqref="D25">
      <formula1>0</formula1>
      <formula2>225</formula2>
    </dataValidation>
    <dataValidation type="whole" allowBlank="1" showInputMessage="1" showErrorMessage="1" sqref="D26">
      <formula1>0</formula1>
      <formula2>225</formula2>
    </dataValidation>
    <dataValidation type="whole" allowBlank="1" showInputMessage="1" showErrorMessage="1" sqref="E23">
      <formula1>0</formula1>
      <formula2>225</formula2>
    </dataValidation>
    <dataValidation type="whole" allowBlank="1" showInputMessage="1" showErrorMessage="1" sqref="E24">
      <formula1>0</formula1>
      <formula2>225</formula2>
    </dataValidation>
    <dataValidation type="whole" allowBlank="1" showInputMessage="1" showErrorMessage="1" sqref="E25">
      <formula1>0</formula1>
      <formula2>225</formula2>
    </dataValidation>
    <dataValidation type="whole" allowBlank="1" showInputMessage="1" showErrorMessage="1" sqref="E26">
      <formula1>0</formula1>
      <formula2>225</formula2>
    </dataValidation>
    <dataValidation type="whole" allowBlank="1" showInputMessage="1" showErrorMessage="1" sqref="D28">
      <formula1>0</formula1>
      <formula2>225</formula2>
    </dataValidation>
    <dataValidation type="whole" allowBlank="1" showInputMessage="1" showErrorMessage="1" sqref="D29">
      <formula1>0</formula1>
      <formula2>225</formula2>
    </dataValidation>
    <dataValidation type="whole" allowBlank="1" showInputMessage="1" showErrorMessage="1" sqref="D30">
      <formula1>0</formula1>
      <formula2>225</formula2>
    </dataValidation>
    <dataValidation type="whole" allowBlank="1" showInputMessage="1" showErrorMessage="1" sqref="D31">
      <formula1>0</formula1>
      <formula2>225</formula2>
    </dataValidation>
    <dataValidation type="whole" allowBlank="1" showInputMessage="1" showErrorMessage="1" sqref="E28">
      <formula1>0</formula1>
      <formula2>225</formula2>
    </dataValidation>
    <dataValidation type="whole" allowBlank="1" showInputMessage="1" showErrorMessage="1" sqref="E29">
      <formula1>0</formula1>
      <formula2>225</formula2>
    </dataValidation>
    <dataValidation type="whole" allowBlank="1" showInputMessage="1" showErrorMessage="1" sqref="E30">
      <formula1>0</formula1>
      <formula2>225</formula2>
    </dataValidation>
    <dataValidation type="whole" allowBlank="1" showInputMessage="1" showErrorMessage="1" sqref="E31">
      <formula1>0</formula1>
      <formula2>225</formula2>
    </dataValidation>
    <dataValidation type="whole" allowBlank="1" showInputMessage="1" showErrorMessage="1" sqref="D33">
      <formula1>0</formula1>
      <formula2>225</formula2>
    </dataValidation>
    <dataValidation type="whole" allowBlank="1" showInputMessage="1" showErrorMessage="1" sqref="D34">
      <formula1>0</formula1>
      <formula2>225</formula2>
    </dataValidation>
    <dataValidation type="whole" allowBlank="1" showInputMessage="1" showErrorMessage="1" sqref="D35">
      <formula1>0</formula1>
      <formula2>225</formula2>
    </dataValidation>
    <dataValidation type="whole" allowBlank="1" showInputMessage="1" showErrorMessage="1" sqref="D36">
      <formula1>0</formula1>
      <formula2>225</formula2>
    </dataValidation>
    <dataValidation type="whole" allowBlank="1" showInputMessage="1" showErrorMessage="1" sqref="E33">
      <formula1>0</formula1>
      <formula2>225</formula2>
    </dataValidation>
    <dataValidation type="whole" allowBlank="1" showInputMessage="1" showErrorMessage="1" sqref="E34">
      <formula1>0</formula1>
      <formula2>225</formula2>
    </dataValidation>
    <dataValidation type="whole" allowBlank="1" showInputMessage="1" showErrorMessage="1" sqref="E35">
      <formula1>0</formula1>
      <formula2>225</formula2>
    </dataValidation>
    <dataValidation type="whole" allowBlank="1" showInputMessage="1" showErrorMessage="1" sqref="E36">
      <formula1>0</formula1>
      <formula2>225</formula2>
    </dataValidation>
    <dataValidation type="whole" allowBlank="1" showInputMessage="1" showErrorMessage="1" sqref="N8">
      <formula1>0</formula1>
      <formula2>225</formula2>
    </dataValidation>
    <dataValidation type="whole" allowBlank="1" showInputMessage="1" showErrorMessage="1" sqref="N9">
      <formula1>0</formula1>
      <formula2>225</formula2>
    </dataValidation>
    <dataValidation type="whole" allowBlank="1" showInputMessage="1" showErrorMessage="1" sqref="N10">
      <formula1>0</formula1>
      <formula2>225</formula2>
    </dataValidation>
    <dataValidation type="whole" allowBlank="1" showInputMessage="1" showErrorMessage="1" sqref="N11">
      <formula1>0</formula1>
      <formula2>225</formula2>
    </dataValidation>
    <dataValidation type="whole" allowBlank="1" showInputMessage="1" showErrorMessage="1" sqref="O8">
      <formula1>0</formula1>
      <formula2>225</formula2>
    </dataValidation>
    <dataValidation type="whole" allowBlank="1" showInputMessage="1" showErrorMessage="1" sqref="O9">
      <formula1>0</formula1>
      <formula2>225</formula2>
    </dataValidation>
    <dataValidation type="whole" allowBlank="1" showInputMessage="1" showErrorMessage="1" sqref="O10">
      <formula1>0</formula1>
      <formula2>225</formula2>
    </dataValidation>
    <dataValidation type="whole" allowBlank="1" showInputMessage="1" showErrorMessage="1" sqref="O11">
      <formula1>0</formula1>
      <formula2>225</formula2>
    </dataValidation>
    <dataValidation type="whole" allowBlank="1" showInputMessage="1" showErrorMessage="1" sqref="N13">
      <formula1>0</formula1>
      <formula2>225</formula2>
    </dataValidation>
    <dataValidation type="whole" allowBlank="1" showInputMessage="1" showErrorMessage="1" sqref="N14">
      <formula1>0</formula1>
      <formula2>225</formula2>
    </dataValidation>
    <dataValidation type="whole" allowBlank="1" showInputMessage="1" showErrorMessage="1" sqref="N15">
      <formula1>0</formula1>
      <formula2>225</formula2>
    </dataValidation>
    <dataValidation type="whole" allowBlank="1" showInputMessage="1" showErrorMessage="1" sqref="N16">
      <formula1>0</formula1>
      <formula2>225</formula2>
    </dataValidation>
    <dataValidation type="whole" allowBlank="1" showInputMessage="1" showErrorMessage="1" sqref="O13">
      <formula1>0</formula1>
      <formula2>225</formula2>
    </dataValidation>
    <dataValidation type="whole" allowBlank="1" showInputMessage="1" showErrorMessage="1" sqref="O14">
      <formula1>0</formula1>
      <formula2>225</formula2>
    </dataValidation>
    <dataValidation type="whole" allowBlank="1" showInputMessage="1" showErrorMessage="1" sqref="O15">
      <formula1>0</formula1>
      <formula2>225</formula2>
    </dataValidation>
    <dataValidation type="whole" allowBlank="1" showInputMessage="1" showErrorMessage="1" sqref="O16">
      <formula1>0</formula1>
      <formula2>225</formula2>
    </dataValidation>
    <dataValidation type="whole" allowBlank="1" showInputMessage="1" showErrorMessage="1" sqref="N18">
      <formula1>0</formula1>
      <formula2>225</formula2>
    </dataValidation>
    <dataValidation type="whole" allowBlank="1" showInputMessage="1" showErrorMessage="1" sqref="N19">
      <formula1>0</formula1>
      <formula2>225</formula2>
    </dataValidation>
    <dataValidation type="whole" allowBlank="1" showInputMessage="1" showErrorMessage="1" sqref="N20">
      <formula1>0</formula1>
      <formula2>225</formula2>
    </dataValidation>
    <dataValidation type="whole" allowBlank="1" showInputMessage="1" showErrorMessage="1" sqref="N21">
      <formula1>0</formula1>
      <formula2>225</formula2>
    </dataValidation>
    <dataValidation type="whole" allowBlank="1" showInputMessage="1" showErrorMessage="1" sqref="O18">
      <formula1>0</formula1>
      <formula2>225</formula2>
    </dataValidation>
    <dataValidation type="whole" allowBlank="1" showInputMessage="1" showErrorMessage="1" sqref="O19">
      <formula1>0</formula1>
      <formula2>225</formula2>
    </dataValidation>
    <dataValidation type="whole" allowBlank="1" showInputMessage="1" showErrorMessage="1" sqref="O20">
      <formula1>0</formula1>
      <formula2>225</formula2>
    </dataValidation>
    <dataValidation type="whole" allowBlank="1" showInputMessage="1" showErrorMessage="1" sqref="O21">
      <formula1>0</formula1>
      <formula2>225</formula2>
    </dataValidation>
    <dataValidation type="whole" allowBlank="1" showInputMessage="1" showErrorMessage="1" sqref="N23">
      <formula1>0</formula1>
      <formula2>225</formula2>
    </dataValidation>
    <dataValidation type="whole" allowBlank="1" showInputMessage="1" showErrorMessage="1" sqref="N24">
      <formula1>0</formula1>
      <formula2>225</formula2>
    </dataValidation>
    <dataValidation type="whole" allowBlank="1" showInputMessage="1" showErrorMessage="1" sqref="N25">
      <formula1>0</formula1>
      <formula2>225</formula2>
    </dataValidation>
    <dataValidation type="whole" allowBlank="1" showInputMessage="1" showErrorMessage="1" sqref="N26">
      <formula1>0</formula1>
      <formula2>225</formula2>
    </dataValidation>
    <dataValidation type="whole" allowBlank="1" showInputMessage="1" showErrorMessage="1" sqref="O23">
      <formula1>0</formula1>
      <formula2>225</formula2>
    </dataValidation>
    <dataValidation type="whole" allowBlank="1" showInputMessage="1" showErrorMessage="1" sqref="O24">
      <formula1>0</formula1>
      <formula2>225</formula2>
    </dataValidation>
    <dataValidation type="whole" allowBlank="1" showInputMessage="1" showErrorMessage="1" sqref="O25">
      <formula1>0</formula1>
      <formula2>225</formula2>
    </dataValidation>
    <dataValidation type="whole" allowBlank="1" showInputMessage="1" showErrorMessage="1" sqref="O26">
      <formula1>0</formula1>
      <formula2>225</formula2>
    </dataValidation>
    <dataValidation type="whole" allowBlank="1" showInputMessage="1" showErrorMessage="1" sqref="N28">
      <formula1>0</formula1>
      <formula2>225</formula2>
    </dataValidation>
    <dataValidation type="whole" allowBlank="1" showInputMessage="1" showErrorMessage="1" sqref="N29">
      <formula1>0</formula1>
      <formula2>225</formula2>
    </dataValidation>
    <dataValidation type="whole" allowBlank="1" showInputMessage="1" showErrorMessage="1" sqref="N30">
      <formula1>0</formula1>
      <formula2>225</formula2>
    </dataValidation>
    <dataValidation type="whole" allowBlank="1" showInputMessage="1" showErrorMessage="1" sqref="N31">
      <formula1>0</formula1>
      <formula2>225</formula2>
    </dataValidation>
    <dataValidation type="whole" allowBlank="1" showInputMessage="1" showErrorMessage="1" sqref="O28">
      <formula1>0</formula1>
      <formula2>225</formula2>
    </dataValidation>
    <dataValidation type="whole" allowBlank="1" showInputMessage="1" showErrorMessage="1" sqref="O29">
      <formula1>0</formula1>
      <formula2>225</formula2>
    </dataValidation>
    <dataValidation type="whole" allowBlank="1" showInputMessage="1" showErrorMessage="1" sqref="O30">
      <formula1>0</formula1>
      <formula2>225</formula2>
    </dataValidation>
    <dataValidation type="whole" allowBlank="1" showInputMessage="1" showErrorMessage="1" sqref="O31">
      <formula1>0</formula1>
      <formula2>225</formula2>
    </dataValidation>
    <dataValidation type="whole" allowBlank="1" showInputMessage="1" showErrorMessage="1" sqref="N33">
      <formula1>0</formula1>
      <formula2>225</formula2>
    </dataValidation>
    <dataValidation type="whole" allowBlank="1" showInputMessage="1" showErrorMessage="1" sqref="N34">
      <formula1>0</formula1>
      <formula2>225</formula2>
    </dataValidation>
    <dataValidation type="whole" allowBlank="1" showInputMessage="1" showErrorMessage="1" sqref="N35">
      <formula1>0</formula1>
      <formula2>225</formula2>
    </dataValidation>
    <dataValidation type="whole" allowBlank="1" showInputMessage="1" showErrorMessage="1" sqref="N36">
      <formula1>0</formula1>
      <formula2>225</formula2>
    </dataValidation>
    <dataValidation type="whole" allowBlank="1" showInputMessage="1" showErrorMessage="1" sqref="O33">
      <formula1>0</formula1>
      <formula2>225</formula2>
    </dataValidation>
    <dataValidation type="whole" allowBlank="1" showInputMessage="1" showErrorMessage="1" sqref="O34">
      <formula1>0</formula1>
      <formula2>225</formula2>
    </dataValidation>
    <dataValidation type="whole" allowBlank="1" showInputMessage="1" showErrorMessage="1" sqref="O35">
      <formula1>0</formula1>
      <formula2>225</formula2>
    </dataValidation>
    <dataValidation type="whole" allowBlank="1" showInputMessage="1" showErrorMessage="1" sqref="O36">
      <formula1>0</formula1>
      <formula2>225</formula2>
    </dataValidation>
    <dataValidation type="whole" allowBlank="1" showInputMessage="1" showErrorMessage="1" sqref="F8">
      <formula1>0</formula1>
      <formula2>25</formula2>
    </dataValidation>
    <dataValidation type="whole" allowBlank="1" showInputMessage="1" showErrorMessage="1" sqref="F9">
      <formula1>0</formula1>
      <formula2>25</formula2>
    </dataValidation>
    <dataValidation type="whole" allowBlank="1" showInputMessage="1" showErrorMessage="1" sqref="F10">
      <formula1>0</formula1>
      <formula2>25</formula2>
    </dataValidation>
    <dataValidation type="whole" allowBlank="1" showInputMessage="1" showErrorMessage="1" sqref="F11">
      <formula1>0</formula1>
      <formula2>25</formula2>
    </dataValidation>
    <dataValidation type="whole" allowBlank="1" showInputMessage="1" showErrorMessage="1" sqref="F13">
      <formula1>0</formula1>
      <formula2>25</formula2>
    </dataValidation>
    <dataValidation type="whole" allowBlank="1" showInputMessage="1" showErrorMessage="1" sqref="F14">
      <formula1>0</formula1>
      <formula2>25</formula2>
    </dataValidation>
    <dataValidation type="whole" allowBlank="1" showInputMessage="1" showErrorMessage="1" sqref="F15">
      <formula1>0</formula1>
      <formula2>25</formula2>
    </dataValidation>
    <dataValidation type="whole" allowBlank="1" showInputMessage="1" showErrorMessage="1" sqref="F16">
      <formula1>0</formula1>
      <formula2>25</formula2>
    </dataValidation>
    <dataValidation type="whole" allowBlank="1" showInputMessage="1" showErrorMessage="1" sqref="F18">
      <formula1>0</formula1>
      <formula2>25</formula2>
    </dataValidation>
    <dataValidation type="whole" allowBlank="1" showInputMessage="1" showErrorMessage="1" sqref="F19">
      <formula1>0</formula1>
      <formula2>25</formula2>
    </dataValidation>
    <dataValidation type="whole" allowBlank="1" showInputMessage="1" showErrorMessage="1" sqref="F20">
      <formula1>0</formula1>
      <formula2>25</formula2>
    </dataValidation>
    <dataValidation type="whole" allowBlank="1" showInputMessage="1" showErrorMessage="1" sqref="F21">
      <formula1>0</formula1>
      <formula2>25</formula2>
    </dataValidation>
    <dataValidation type="whole" allowBlank="1" showInputMessage="1" showErrorMessage="1" sqref="F23">
      <formula1>0</formula1>
      <formula2>25</formula2>
    </dataValidation>
    <dataValidation type="whole" allowBlank="1" showInputMessage="1" showErrorMessage="1" sqref="F24">
      <formula1>0</formula1>
      <formula2>25</formula2>
    </dataValidation>
    <dataValidation type="whole" allowBlank="1" showInputMessage="1" showErrorMessage="1" sqref="F25">
      <formula1>0</formula1>
      <formula2>25</formula2>
    </dataValidation>
    <dataValidation type="whole" allowBlank="1" showInputMessage="1" showErrorMessage="1" sqref="F26">
      <formula1>0</formula1>
      <formula2>25</formula2>
    </dataValidation>
    <dataValidation type="whole" allowBlank="1" showInputMessage="1" showErrorMessage="1" sqref="F28">
      <formula1>0</formula1>
      <formula2>25</formula2>
    </dataValidation>
    <dataValidation type="whole" allowBlank="1" showInputMessage="1" showErrorMessage="1" sqref="F29">
      <formula1>0</formula1>
      <formula2>25</formula2>
    </dataValidation>
    <dataValidation type="whole" allowBlank="1" showInputMessage="1" showErrorMessage="1" sqref="F30">
      <formula1>0</formula1>
      <formula2>25</formula2>
    </dataValidation>
    <dataValidation type="whole" allowBlank="1" showInputMessage="1" showErrorMessage="1" sqref="F31">
      <formula1>0</formula1>
      <formula2>25</formula2>
    </dataValidation>
    <dataValidation type="whole" allowBlank="1" showInputMessage="1" showErrorMessage="1" sqref="F33">
      <formula1>0</formula1>
      <formula2>25</formula2>
    </dataValidation>
    <dataValidation type="whole" allowBlank="1" showInputMessage="1" showErrorMessage="1" sqref="F34">
      <formula1>0</formula1>
      <formula2>25</formula2>
    </dataValidation>
    <dataValidation type="whole" allowBlank="1" showInputMessage="1" showErrorMessage="1" sqref="F35">
      <formula1>0</formula1>
      <formula2>25</formula2>
    </dataValidation>
    <dataValidation type="whole" allowBlank="1" showInputMessage="1" showErrorMessage="1" sqref="F36">
      <formula1>0</formula1>
      <formula2>25</formula2>
    </dataValidation>
    <dataValidation type="whole" allowBlank="1" showInputMessage="1" showErrorMessage="1" sqref="P8">
      <formula1>0</formula1>
      <formula2>25</formula2>
    </dataValidation>
    <dataValidation type="whole" allowBlank="1" showInputMessage="1" showErrorMessage="1" sqref="P9">
      <formula1>0</formula1>
      <formula2>25</formula2>
    </dataValidation>
    <dataValidation type="whole" allowBlank="1" showInputMessage="1" showErrorMessage="1" sqref="P10">
      <formula1>0</formula1>
      <formula2>25</formula2>
    </dataValidation>
    <dataValidation type="whole" allowBlank="1" showInputMessage="1" showErrorMessage="1" sqref="P11">
      <formula1>0</formula1>
      <formula2>25</formula2>
    </dataValidation>
    <dataValidation type="whole" allowBlank="1" showInputMessage="1" showErrorMessage="1" sqref="P13">
      <formula1>0</formula1>
      <formula2>25</formula2>
    </dataValidation>
    <dataValidation type="whole" allowBlank="1" showInputMessage="1" showErrorMessage="1" sqref="P14">
      <formula1>0</formula1>
      <formula2>25</formula2>
    </dataValidation>
    <dataValidation type="whole" allowBlank="1" showInputMessage="1" showErrorMessage="1" sqref="P15">
      <formula1>0</formula1>
      <formula2>25</formula2>
    </dataValidation>
    <dataValidation type="whole" allowBlank="1" showInputMessage="1" showErrorMessage="1" sqref="P16">
      <formula1>0</formula1>
      <formula2>25</formula2>
    </dataValidation>
    <dataValidation type="whole" allowBlank="1" showInputMessage="1" showErrorMessage="1" sqref="P18">
      <formula1>0</formula1>
      <formula2>25</formula2>
    </dataValidation>
    <dataValidation type="whole" allowBlank="1" showInputMessage="1" showErrorMessage="1" sqref="P19">
      <formula1>0</formula1>
      <formula2>25</formula2>
    </dataValidation>
    <dataValidation type="whole" allowBlank="1" showInputMessage="1" showErrorMessage="1" sqref="P20">
      <formula1>0</formula1>
      <formula2>25</formula2>
    </dataValidation>
    <dataValidation type="whole" allowBlank="1" showInputMessage="1" showErrorMessage="1" sqref="P21">
      <formula1>0</formula1>
      <formula2>25</formula2>
    </dataValidation>
    <dataValidation type="whole" allowBlank="1" showInputMessage="1" showErrorMessage="1" sqref="P23">
      <formula1>0</formula1>
      <formula2>25</formula2>
    </dataValidation>
    <dataValidation type="whole" allowBlank="1" showInputMessage="1" showErrorMessage="1" sqref="P24">
      <formula1>0</formula1>
      <formula2>25</formula2>
    </dataValidation>
    <dataValidation type="whole" allowBlank="1" showInputMessage="1" showErrorMessage="1" sqref="P25">
      <formula1>0</formula1>
      <formula2>25</formula2>
    </dataValidation>
    <dataValidation type="whole" allowBlank="1" showInputMessage="1" showErrorMessage="1" sqref="P26">
      <formula1>0</formula1>
      <formula2>25</formula2>
    </dataValidation>
    <dataValidation type="whole" allowBlank="1" showInputMessage="1" showErrorMessage="1" sqref="P28">
      <formula1>0</formula1>
      <formula2>25</formula2>
    </dataValidation>
    <dataValidation type="whole" allowBlank="1" showInputMessage="1" showErrorMessage="1" sqref="P29">
      <formula1>0</formula1>
      <formula2>25</formula2>
    </dataValidation>
    <dataValidation type="whole" allowBlank="1" showInputMessage="1" showErrorMessage="1" sqref="P30">
      <formula1>0</formula1>
      <formula2>25</formula2>
    </dataValidation>
    <dataValidation type="whole" allowBlank="1" showInputMessage="1" showErrorMessage="1" sqref="P31">
      <formula1>0</formula1>
      <formula2>25</formula2>
    </dataValidation>
    <dataValidation type="whole" allowBlank="1" showInputMessage="1" showErrorMessage="1" sqref="P33">
      <formula1>0</formula1>
      <formula2>25</formula2>
    </dataValidation>
    <dataValidation type="whole" allowBlank="1" showInputMessage="1" showErrorMessage="1" sqref="P34">
      <formula1>0</formula1>
      <formula2>25</formula2>
    </dataValidation>
    <dataValidation type="whole" allowBlank="1" showInputMessage="1" showErrorMessage="1" sqref="P35">
      <formula1>0</formula1>
      <formula2>25</formula2>
    </dataValidation>
    <dataValidation type="whole" allowBlank="1" showInputMessage="1" showErrorMessage="1" sqref="P36">
      <formula1>0</formula1>
      <formula2>25</formula2>
    </dataValidation>
    <dataValidation type="whole" allowBlank="1" showInputMessage="1" showErrorMessage="1" sqref="A12">
      <formula1>1</formula1>
      <formula2>99999</formula2>
    </dataValidation>
    <dataValidation type="whole" allowBlank="1" showInputMessage="1" showErrorMessage="1" sqref="B12">
      <formula1>1</formula1>
      <formula2>99999</formula2>
    </dataValidation>
    <dataValidation type="whole" allowBlank="1" showInputMessage="1" showErrorMessage="1" sqref="A17">
      <formula1>1</formula1>
      <formula2>99999</formula2>
    </dataValidation>
    <dataValidation type="whole" allowBlank="1" showInputMessage="1" showErrorMessage="1" sqref="B17">
      <formula1>1</formula1>
      <formula2>99999</formula2>
    </dataValidation>
    <dataValidation type="whole" allowBlank="1" showInputMessage="1" showErrorMessage="1" sqref="A22">
      <formula1>1</formula1>
      <formula2>99999</formula2>
    </dataValidation>
    <dataValidation type="whole" allowBlank="1" showInputMessage="1" showErrorMessage="1" sqref="B22">
      <formula1>1</formula1>
      <formula2>99999</formula2>
    </dataValidation>
    <dataValidation type="whole" allowBlank="1" showInputMessage="1" showErrorMessage="1" sqref="A27">
      <formula1>1</formula1>
      <formula2>99999</formula2>
    </dataValidation>
    <dataValidation type="whole" allowBlank="1" showInputMessage="1" showErrorMessage="1" sqref="B27">
      <formula1>1</formula1>
      <formula2>99999</formula2>
    </dataValidation>
    <dataValidation type="whole" allowBlank="1" showInputMessage="1" showErrorMessage="1" sqref="A32">
      <formula1>1</formula1>
      <formula2>99999</formula2>
    </dataValidation>
    <dataValidation type="whole" allowBlank="1" showInputMessage="1" showErrorMessage="1" sqref="B32">
      <formula1>1</formula1>
      <formula2>99999</formula2>
    </dataValidation>
    <dataValidation type="whole" allowBlank="1" showInputMessage="1" showErrorMessage="1" sqref="K12">
      <formula1>1</formula1>
      <formula2>99999</formula2>
    </dataValidation>
    <dataValidation type="whole" allowBlank="1" showInputMessage="1" showErrorMessage="1" sqref="L12">
      <formula1>1</formula1>
      <formula2>99999</formula2>
    </dataValidation>
    <dataValidation type="whole" allowBlank="1" showInputMessage="1" showErrorMessage="1" sqref="K17">
      <formula1>1</formula1>
      <formula2>99999</formula2>
    </dataValidation>
    <dataValidation type="whole" allowBlank="1" showInputMessage="1" showErrorMessage="1" sqref="L17">
      <formula1>1</formula1>
      <formula2>99999</formula2>
    </dataValidation>
    <dataValidation type="whole" allowBlank="1" showInputMessage="1" showErrorMessage="1" sqref="K22">
      <formula1>1</formula1>
      <formula2>99999</formula2>
    </dataValidation>
    <dataValidation type="whole" allowBlank="1" showInputMessage="1" showErrorMessage="1" sqref="L22">
      <formula1>1</formula1>
      <formula2>99999</formula2>
    </dataValidation>
    <dataValidation type="whole" allowBlank="1" showInputMessage="1" showErrorMessage="1" sqref="K27">
      <formula1>1</formula1>
      <formula2>99999</formula2>
    </dataValidation>
    <dataValidation type="whole" allowBlank="1" showInputMessage="1" showErrorMessage="1" sqref="L27">
      <formula1>1</formula1>
      <formula2>99999</formula2>
    </dataValidation>
    <dataValidation type="whole" allowBlank="1" showInputMessage="1" showErrorMessage="1" sqref="K32">
      <formula1>1</formula1>
      <formula2>99999</formula2>
    </dataValidation>
    <dataValidation type="whole" allowBlank="1" showInputMessage="1" showErrorMessage="1" sqref="L32">
      <formula1>1</formula1>
      <formula2>99999</formula2>
    </dataValidation>
    <dataValidation type="whole" allowBlank="1" showInputMessage="1" showErrorMessage="1" sqref="K37">
      <formula1>1</formula1>
      <formula2>99999</formula2>
    </dataValidation>
    <dataValidation type="whole" allowBlank="1" showInputMessage="1" showErrorMessage="1" sqref="L37">
      <formula1>1</formula1>
      <formula2>99999</formula2>
    </dataValidation>
    <dataValidation type="whole" allowBlank="1" showInputMessage="1" showErrorMessage="1" sqref="A37">
      <formula1>1</formula1>
      <formula2>99999</formula2>
    </dataValidation>
    <dataValidation type="whole" allowBlank="1" showInputMessage="1" showErrorMessage="1" sqref="B37">
      <formula1>1</formula1>
      <formula2>99999</formula2>
    </dataValidation>
    <dataValidation type="whole" allowBlank="1" showInputMessage="1" showErrorMessage="1" errorTitle="Špatný formát" error="Zadej číslo !!!" sqref="J47">
      <formula1>0</formula1>
      <formula2>1000</formula2>
    </dataValidation>
    <dataValidation type="whole" allowBlank="1" showInputMessage="1" showErrorMessage="1" errorTitle="Špatný formát" error="Zadej číslo !!!" sqref="K47">
      <formula1>0</formula1>
      <formula2>1000</formula2>
    </dataValidation>
    <dataValidation type="date" allowBlank="1" showInputMessage="1" showErrorMessage="1" errorTitle="Zadej datum !" error="Tvar D.M.RRRR" sqref="Q47">
      <formula1>36526</formula1>
      <formula2>55153</formula2>
    </dataValidation>
    <dataValidation type="date" allowBlank="1" showInputMessage="1" showErrorMessage="1" errorTitle="Zadej datum !" error="Tvar D.M.RRRR" sqref="R47">
      <formula1>36526</formula1>
      <formula2>55153</formula2>
    </dataValidation>
    <dataValidation type="date" allowBlank="1" showInputMessage="1" showErrorMessage="1" errorTitle="Zadej datum !" error="Tvar D.M.RRRR" sqref="S47">
      <formula1>36526</formula1>
      <formula2>55153</formula2>
    </dataValidation>
    <dataValidation type="time" allowBlank="1" showInputMessage="1" showErrorMessage="1" errorTitle="Špatný formát" error="Použij tvar H:MM" sqref="C46">
      <formula1>0</formula1>
      <formula2>0.999988425925926</formula2>
    </dataValidation>
    <dataValidation type="time" allowBlank="1" showInputMessage="1" showErrorMessage="1" errorTitle="Špatný formát" error="Použij tvar H:MM" sqref="C47">
      <formula1>0</formula1>
      <formula2>0.999988425925926</formula2>
    </dataValidation>
    <dataValidation type="time" allowBlank="1" showInputMessage="1" showErrorMessage="1" errorTitle="Špatný formát" error="Použij tvar H:MM" sqref="D46">
      <formula1>0</formula1>
      <formula2>0.999988425925926</formula2>
    </dataValidation>
    <dataValidation type="time" allowBlank="1" showInputMessage="1" showErrorMessage="1" errorTitle="Špatný formát" error="Použij tvar H:MM" sqref="D47">
      <formula1>0</formula1>
      <formula2>0.999988425925926</formula2>
    </dataValidation>
    <dataValidation type="date" allowBlank="1" showInputMessage="1" showErrorMessage="1" errorTitle="Špatný fromát !" error="Zadej datum ve tvaru D.M.RRRR." sqref="Q1">
      <formula1>38718</formula1>
      <formula2>73050</formula2>
    </dataValidation>
    <dataValidation type="date" allowBlank="1" showInputMessage="1" showErrorMessage="1" errorTitle="Špatný fromát !" error="Zadej datum ve tvaru D.M.RRRR." sqref="R1">
      <formula1>38718</formula1>
      <formula2>73050</formula2>
    </dataValidation>
    <dataValidation type="date" allowBlank="1" showInputMessage="1" showErrorMessage="1" errorTitle="Špatný fromát !" error="Zadej datum ve tvaru D.M.RRRR." sqref="S1">
      <formula1>38718</formula1>
      <formula2>73050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9" fitToHeight="2" orientation="landscape"/>
  <headerFooter alignWithMargins="0"/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Bodování národní (16)</vt:lpstr>
      <vt:lpstr>'Bodování národní (16)'!Oblast_tisku</vt:lpstr>
    </vt:vector>
  </TitlesOfParts>
  <Manager/>
  <Company>ČKA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Zápis - Bodování dle SŘ (bez setů)</dc:title>
  <dc:subject/>
  <dc:creator>Hanuš Slavík</dc:creator>
  <cp:keywords/>
  <dc:description/>
  <cp:lastModifiedBy>Jdodo</cp:lastModifiedBy>
  <dcterms:created xsi:type="dcterms:W3CDTF">2003-07-01T14:03:06Z</dcterms:created>
  <dcterms:modified xsi:type="dcterms:W3CDTF">2024-11-06T08:20:18Z</dcterms:modified>
  <cp:category/>
</cp:coreProperties>
</file>