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KvKS\03.kolo\"/>
    </mc:Choice>
  </mc:AlternateContent>
  <bookViews>
    <workbookView xWindow="0" yWindow="0" windowWidth="17460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G39" i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Q39" i="1"/>
  <c r="H37" i="1" l="1"/>
  <c r="I36" i="1" s="1"/>
  <c r="S36" i="1" s="1"/>
  <c r="D37" i="1"/>
  <c r="P37" i="1"/>
  <c r="O37" i="1"/>
  <c r="F37" i="1"/>
  <c r="R37" i="1"/>
  <c r="N37" i="1"/>
  <c r="E37" i="1"/>
  <c r="H27" i="1"/>
  <c r="I26" i="1" s="1"/>
  <c r="S26" i="1" s="1"/>
  <c r="D27" i="1"/>
  <c r="P27" i="1"/>
  <c r="O27" i="1"/>
  <c r="F27" i="1"/>
  <c r="R27" i="1"/>
  <c r="N27" i="1"/>
  <c r="E27" i="1"/>
  <c r="D17" i="1"/>
  <c r="O17" i="1"/>
  <c r="P17" i="1"/>
  <c r="F17" i="1"/>
  <c r="R17" i="1"/>
  <c r="N17" i="1"/>
  <c r="E17" i="1"/>
  <c r="H17" i="1"/>
  <c r="N39" i="1"/>
  <c r="H32" i="1"/>
  <c r="I31" i="1" s="1"/>
  <c r="S31" i="1" s="1"/>
  <c r="D32" i="1"/>
  <c r="P32" i="1"/>
  <c r="O32" i="1"/>
  <c r="O39" i="1" s="1"/>
  <c r="F32" i="1"/>
  <c r="R32" i="1"/>
  <c r="N32" i="1"/>
  <c r="E32" i="1"/>
  <c r="H22" i="1"/>
  <c r="H39" i="1" s="1"/>
  <c r="D22" i="1"/>
  <c r="O22" i="1"/>
  <c r="F22" i="1"/>
  <c r="P22" i="1"/>
  <c r="R22" i="1"/>
  <c r="N22" i="1"/>
  <c r="E22" i="1"/>
  <c r="O12" i="1"/>
  <c r="P12" i="1"/>
  <c r="P39" i="1" s="1"/>
  <c r="F12" i="1"/>
  <c r="F39" i="1" s="1"/>
  <c r="R12" i="1"/>
  <c r="R39" i="1" s="1"/>
  <c r="N12" i="1"/>
  <c r="E12" i="1"/>
  <c r="E39" i="1" s="1"/>
  <c r="H12" i="1"/>
  <c r="D12" i="1"/>
  <c r="D39" i="1" s="1"/>
  <c r="I11" i="1" l="1"/>
  <c r="I21" i="1"/>
  <c r="S21" i="1" s="1"/>
  <c r="I16" i="1"/>
  <c r="S16" i="1" s="1"/>
  <c r="S11" i="1" l="1"/>
  <c r="I39" i="1"/>
  <c r="I41" i="1" l="1"/>
  <c r="S39" i="1"/>
  <c r="S41" i="1" s="1"/>
</calcChain>
</file>

<file path=xl/sharedStrings.xml><?xml version="1.0" encoding="utf-8"?>
<sst xmlns="http://schemas.openxmlformats.org/spreadsheetml/2006/main" count="109" uniqueCount="70">
  <si>
    <t>Česká kuželkářská
asociace</t>
  </si>
  <si>
    <t>Zápis o utkání</t>
  </si>
  <si>
    <t xml:space="preserve">Kuželna:  </t>
  </si>
  <si>
    <t>Jáchymov</t>
  </si>
  <si>
    <t>Datum:  </t>
  </si>
  <si>
    <t>20.10.2024</t>
  </si>
  <si>
    <t>Domácí</t>
  </si>
  <si>
    <t>TJ Jáchymov B</t>
  </si>
  <si>
    <t>Hosté</t>
  </si>
  <si>
    <t>Kuželky Aš D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</si>
  <si>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</si>
  <si>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</si>
  <si>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</si>
  <si>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</si>
  <si>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</si>
  <si>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</si>
  <si>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</si>
  <si>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</si>
  <si>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</si>
  <si>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</si>
  <si>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</si>
  <si>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Stulík</t>
  </si>
  <si>
    <t>Pokorná</t>
  </si>
  <si>
    <t>Jaroslav</t>
  </si>
  <si>
    <t>Františka</t>
  </si>
  <si>
    <t>Zagorskaia</t>
  </si>
  <si>
    <t>Davídková</t>
  </si>
  <si>
    <t>Oksana</t>
  </si>
  <si>
    <t>Anna</t>
  </si>
  <si>
    <t>Šándor</t>
  </si>
  <si>
    <t>Vieweg</t>
  </si>
  <si>
    <t>Juraj</t>
  </si>
  <si>
    <t>Václav</t>
  </si>
  <si>
    <t>Šeda</t>
  </si>
  <si>
    <t>Repčík</t>
  </si>
  <si>
    <t>Jiří</t>
  </si>
  <si>
    <t>František</t>
  </si>
  <si>
    <t>Celkový výkon družstva  </t>
  </si>
  <si>
    <t>Vedoucí družstva         Jméno:</t>
  </si>
  <si>
    <t>Juraj Šándor</t>
  </si>
  <si>
    <t>Bodový zisk</t>
  </si>
  <si>
    <t>Václav Vieweg</t>
  </si>
  <si>
    <t>Podpis:</t>
  </si>
  <si>
    <t>Rozhodčí</t>
  </si>
  <si>
    <t>Jméno:</t>
  </si>
  <si>
    <t>Jiří Šeda</t>
  </si>
  <si>
    <t>Číslo průkazu:</t>
  </si>
  <si>
    <t>K/0060</t>
  </si>
  <si>
    <t>Čas zahájení utkání:  </t>
  </si>
  <si>
    <t>10:00</t>
  </si>
  <si>
    <t>Teplota na kuželně:  </t>
  </si>
  <si>
    <t>Čas ukončení utkání:  </t>
  </si>
  <si>
    <t>13:20</t>
  </si>
  <si>
    <t>Počet diváků:  </t>
  </si>
  <si>
    <t>Platnost kolaudačního protokolu:  </t>
  </si>
  <si>
    <t>30.6.2025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</si>
  <si>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</si>
  <si>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</si>
  <si>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</si>
  <si>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</si>
  <si>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</si>
  <si>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</si>
  <si>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</si>
  <si>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</si>
  <si>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</si>
  <si>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neuděleno</t>
  </si>
  <si>
    <t>Různé:</t>
  </si>
  <si>
    <t>původní termín přeložen z důvodu nemoci</t>
  </si>
  <si>
    <t xml:space="preserve">Datum a podpis rozhodčího:  </t>
  </si>
  <si>
    <t>20.10.2024 Jiří Šeda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</si>
</sst>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10" fillId="2" borderId="63" xfId="0" applyFont="1" applyFill="1" applyBorder="1" applyProtection="1">
      <protection locked="0"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19" ht="6" customHeight="1" x14ac:dyDescent="0.2">
      <c r="B2" s="98"/>
      <c r="C2" s="98"/>
    </row>
    <row r="3" spans="1:19" ht="20.100000000000001" customHeight="1" x14ac:dyDescent="0.2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19" ht="5.0999999999999996" customHeight="1" x14ac:dyDescent="0.2"/>
    <row r="5" spans="1:19" ht="25.5" customHeight="1" x14ac:dyDescent="0.2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19" ht="12.95" customHeight="1" x14ac:dyDescent="0.2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73" t="s">
        <v>21</v>
      </c>
      <c r="B8" s="74"/>
      <c r="C8" s="10">
        <v>1</v>
      </c>
      <c r="D8" s="11">
        <v>135</v>
      </c>
      <c r="E8" s="12">
        <v>61</v>
      </c>
      <c r="F8" s="12">
        <v>3</v>
      </c>
      <c r="G8" s="13">
        <f>IF(AND(ISBLANK(D8),ISBLANK(E8)),"",D8+E8)</f>
        <v>196</v>
      </c>
      <c r="H8" s="14">
        <f>IF(OR(ISNUMBER($G8),ISNUMBER($Q8)),(SIGN(N($G8)-N($Q8))+1)/2,"")</f>
        <v>1</v>
      </c>
      <c r="I8" s="15"/>
      <c r="K8" s="73" t="s">
        <v>22</v>
      </c>
      <c r="L8" s="74"/>
      <c r="M8" s="10">
        <v>1</v>
      </c>
      <c r="N8" s="11">
        <v>124</v>
      </c>
      <c r="O8" s="12">
        <v>36</v>
      </c>
      <c r="P8" s="12">
        <v>9</v>
      </c>
      <c r="Q8" s="13">
        <f>IF(AND(ISBLANK(N8),ISBLANK(O8)),"",N8+O8)</f>
        <v>160</v>
      </c>
      <c r="R8" s="14">
        <f>IF(ISNUMBER($H8),1-$H8,"")</f>
        <v>0</v>
      </c>
      <c r="S8" s="15"/>
    </row>
    <row r="9" spans="1:19" ht="12.95" customHeight="1" x14ac:dyDescent="0.2">
      <c r="A9" s="75"/>
      <c r="B9" s="76"/>
      <c r="C9" s="16">
        <v>2</v>
      </c>
      <c r="D9" s="17">
        <v>120</v>
      </c>
      <c r="E9" s="18">
        <v>63</v>
      </c>
      <c r="F9" s="18">
        <v>4</v>
      </c>
      <c r="G9" s="19">
        <f>IF(AND(ISBLANK(D9),ISBLANK(E9)),"",D9+E9)</f>
        <v>183</v>
      </c>
      <c r="H9" s="20">
        <f>IF(OR(ISNUMBER($G9),ISNUMBER($Q9)),(SIGN(N($G9)-N($Q9))+1)/2,"")</f>
        <v>1</v>
      </c>
      <c r="I9" s="15"/>
      <c r="K9" s="75"/>
      <c r="L9" s="76"/>
      <c r="M9" s="16">
        <v>2</v>
      </c>
      <c r="N9" s="17">
        <v>122</v>
      </c>
      <c r="O9" s="18">
        <v>43</v>
      </c>
      <c r="P9" s="18">
        <v>8</v>
      </c>
      <c r="Q9" s="19">
        <f>IF(AND(ISBLANK(N9),ISBLANK(O9)),"",N9+O9)</f>
        <v>165</v>
      </c>
      <c r="R9" s="20">
        <f>IF(ISNUMBER($H9),1-$H9,"")</f>
        <v>0</v>
      </c>
      <c r="S9" s="15"/>
    </row>
    <row r="10" spans="1:19" ht="12.95" customHeight="1" x14ac:dyDescent="0.2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71">
        <f>IF(ISNUMBER(H12),(SIGN(1000*($H12-$R12)+$G12-$Q12)+1)/2,"")</f>
        <v>1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71">
        <f>IF(ISNUMBER($I11),1-$I11,"")</f>
        <v>0</v>
      </c>
    </row>
    <row r="12" spans="1:19" ht="15.95" customHeight="1" x14ac:dyDescent="0.2">
      <c r="A12" s="81">
        <v>26528</v>
      </c>
      <c r="B12" s="82"/>
      <c r="C12" s="26" t="s">
        <v>18</v>
      </c>
      <c r="D12" s="27">
        <f>IF(ISNUMBER($G12),SUM(D8:D11),"")</f>
        <v>255</v>
      </c>
      <c r="E12" s="28">
        <f>IF(ISNUMBER($G12),SUM(E8:E11),"")</f>
        <v>124</v>
      </c>
      <c r="F12" s="28">
        <f>IF(ISNUMBER($G12),SUM(F8:F11),"")</f>
        <v>7</v>
      </c>
      <c r="G12" s="29">
        <f>IF(SUM($G8:$G11)+SUM($Q8:$Q11)&gt;0,SUM(G8:G11),"")</f>
        <v>379</v>
      </c>
      <c r="H12" s="27">
        <f>IF(ISNUMBER($G12),SUM(H8:H11),"")</f>
        <v>2</v>
      </c>
      <c r="I12" s="72"/>
      <c r="K12" s="81">
        <v>1789</v>
      </c>
      <c r="L12" s="82"/>
      <c r="M12" s="26" t="s">
        <v>18</v>
      </c>
      <c r="N12" s="27">
        <f>IF(ISNUMBER($G12),SUM(N8:N11),"")</f>
        <v>246</v>
      </c>
      <c r="O12" s="28">
        <f>IF(ISNUMBER($G12),SUM(O8:O11),"")</f>
        <v>79</v>
      </c>
      <c r="P12" s="28">
        <f>IF(ISNUMBER($G12),SUM(P8:P11),"")</f>
        <v>17</v>
      </c>
      <c r="Q12" s="29">
        <f>IF(SUM($G8:$G11)+SUM($Q8:$Q11)&gt;0,SUM(Q8:Q11),"")</f>
        <v>325</v>
      </c>
      <c r="R12" s="27">
        <f>IF(ISNUMBER($G12),SUM(R8:R11),"")</f>
        <v>0</v>
      </c>
      <c r="S12" s="72"/>
    </row>
    <row r="13" spans="1:19" ht="12.95" customHeight="1" x14ac:dyDescent="0.2">
      <c r="A13" s="73" t="s">
        <v>25</v>
      </c>
      <c r="B13" s="74"/>
      <c r="C13" s="10">
        <v>1</v>
      </c>
      <c r="D13" s="11">
        <v>102</v>
      </c>
      <c r="E13" s="12">
        <v>33</v>
      </c>
      <c r="F13" s="12">
        <v>13</v>
      </c>
      <c r="G13" s="13">
        <f>IF(AND(ISBLANK(D13),ISBLANK(E13)),"",D13+E13)</f>
        <v>135</v>
      </c>
      <c r="H13" s="14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117</v>
      </c>
      <c r="O13" s="12">
        <v>51</v>
      </c>
      <c r="P13" s="12">
        <v>8</v>
      </c>
      <c r="Q13" s="13">
        <f>IF(AND(ISBLANK(N13),ISBLANK(O13)),"",N13+O13)</f>
        <v>168</v>
      </c>
      <c r="R13" s="14">
        <f>IF(ISNUMBER($H13),1-$H13,"")</f>
        <v>1</v>
      </c>
      <c r="S13" s="15"/>
    </row>
    <row r="14" spans="1:19" ht="12.95" customHeight="1" x14ac:dyDescent="0.2">
      <c r="A14" s="75"/>
      <c r="B14" s="76"/>
      <c r="C14" s="16">
        <v>2</v>
      </c>
      <c r="D14" s="17">
        <v>122</v>
      </c>
      <c r="E14" s="18">
        <v>26</v>
      </c>
      <c r="F14" s="18">
        <v>15</v>
      </c>
      <c r="G14" s="19">
        <f>IF(AND(ISBLANK(D14),ISBLANK(E14)),"",D14+E14)</f>
        <v>148</v>
      </c>
      <c r="H14" s="20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129</v>
      </c>
      <c r="O14" s="18">
        <v>51</v>
      </c>
      <c r="P14" s="18">
        <v>3</v>
      </c>
      <c r="Q14" s="19">
        <f>IF(AND(ISBLANK(N14),ISBLANK(O14)),"",N14+O14)</f>
        <v>180</v>
      </c>
      <c r="R14" s="20">
        <f>IF(ISNUMBER($H14),1-$H14,"")</f>
        <v>1</v>
      </c>
      <c r="S14" s="15"/>
    </row>
    <row r="15" spans="1:19" ht="12.95" customHeight="1" x14ac:dyDescent="0.2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71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71">
        <f>IF(ISNUMBER($I16),1-$I16,"")</f>
        <v>1</v>
      </c>
    </row>
    <row r="17" spans="1:19" ht="15.95" customHeight="1" x14ac:dyDescent="0.2">
      <c r="A17" s="81">
        <v>27461</v>
      </c>
      <c r="B17" s="82"/>
      <c r="C17" s="26" t="s">
        <v>18</v>
      </c>
      <c r="D17" s="27">
        <f>IF(ISNUMBER($G17),SUM(D13:D16),"")</f>
        <v>224</v>
      </c>
      <c r="E17" s="28">
        <f>IF(ISNUMBER($G17),SUM(E13:E16),"")</f>
        <v>59</v>
      </c>
      <c r="F17" s="28">
        <f>IF(ISNUMBER($G17),SUM(F13:F16),"")</f>
        <v>28</v>
      </c>
      <c r="G17" s="29">
        <f>IF(SUM($G13:$G16)+SUM($Q13:$Q16)&gt;0,SUM(G13:G16),"")</f>
        <v>283</v>
      </c>
      <c r="H17" s="27">
        <f>IF(ISNUMBER($G17),SUM(H13:H16),"")</f>
        <v>0</v>
      </c>
      <c r="I17" s="72"/>
      <c r="K17" s="81">
        <v>1784</v>
      </c>
      <c r="L17" s="82"/>
      <c r="M17" s="26" t="s">
        <v>18</v>
      </c>
      <c r="N17" s="27">
        <f>IF(ISNUMBER($G17),SUM(N13:N16),"")</f>
        <v>246</v>
      </c>
      <c r="O17" s="28">
        <f>IF(ISNUMBER($G17),SUM(O13:O16),"")</f>
        <v>102</v>
      </c>
      <c r="P17" s="28">
        <f>IF(ISNUMBER($G17),SUM(P13:P16),"")</f>
        <v>11</v>
      </c>
      <c r="Q17" s="29">
        <f>IF(SUM($G13:$G16)+SUM($Q13:$Q16)&gt;0,SUM(Q13:Q16),"")</f>
        <v>348</v>
      </c>
      <c r="R17" s="27">
        <f>IF(ISNUMBER($G17),SUM(R13:R16),"")</f>
        <v>2</v>
      </c>
      <c r="S17" s="72"/>
    </row>
    <row r="18" spans="1:19" ht="12.95" customHeight="1" x14ac:dyDescent="0.2">
      <c r="A18" s="73" t="s">
        <v>29</v>
      </c>
      <c r="B18" s="74"/>
      <c r="C18" s="10">
        <v>1</v>
      </c>
      <c r="D18" s="11">
        <v>121</v>
      </c>
      <c r="E18" s="12">
        <v>58</v>
      </c>
      <c r="F18" s="12">
        <v>5</v>
      </c>
      <c r="G18" s="13">
        <f>IF(AND(ISBLANK(D18),ISBLANK(E18)),"",D18+E18)</f>
        <v>179</v>
      </c>
      <c r="H18" s="14">
        <f>IF(OR(ISNUMBER($G18),ISNUMBER($Q18)),(SIGN(N($G18)-N($Q18))+1)/2,"")</f>
        <v>1</v>
      </c>
      <c r="I18" s="15"/>
      <c r="K18" s="73" t="s">
        <v>30</v>
      </c>
      <c r="L18" s="74"/>
      <c r="M18" s="10">
        <v>1</v>
      </c>
      <c r="N18" s="11">
        <v>134</v>
      </c>
      <c r="O18" s="12">
        <v>44</v>
      </c>
      <c r="P18" s="12">
        <v>8</v>
      </c>
      <c r="Q18" s="13">
        <f>IF(AND(ISBLANK(N18),ISBLANK(O18)),"",N18+O18)</f>
        <v>178</v>
      </c>
      <c r="R18" s="14">
        <f>IF(ISNUMBER($H18),1-$H18,"")</f>
        <v>0</v>
      </c>
      <c r="S18" s="15"/>
    </row>
    <row r="19" spans="1:19" ht="12.95" customHeight="1" x14ac:dyDescent="0.2">
      <c r="A19" s="75"/>
      <c r="B19" s="76"/>
      <c r="C19" s="16">
        <v>2</v>
      </c>
      <c r="D19" s="17">
        <v>140</v>
      </c>
      <c r="E19" s="18">
        <v>52</v>
      </c>
      <c r="F19" s="18">
        <v>5</v>
      </c>
      <c r="G19" s="19">
        <f>IF(AND(ISBLANK(D19),ISBLANK(E19)),"",D19+E19)</f>
        <v>192</v>
      </c>
      <c r="H19" s="20">
        <f>IF(OR(ISNUMBER($G19),ISNUMBER($Q19)),(SIGN(N($G19)-N($Q19))+1)/2,"")</f>
        <v>1</v>
      </c>
      <c r="I19" s="15"/>
      <c r="K19" s="75"/>
      <c r="L19" s="76"/>
      <c r="M19" s="16">
        <v>2</v>
      </c>
      <c r="N19" s="17">
        <v>128</v>
      </c>
      <c r="O19" s="18">
        <v>53</v>
      </c>
      <c r="P19" s="18">
        <v>7</v>
      </c>
      <c r="Q19" s="19">
        <f>IF(AND(ISBLANK(N19),ISBLANK(O19)),"",N19+O19)</f>
        <v>181</v>
      </c>
      <c r="R19" s="20">
        <f>IF(ISNUMBER($H19),1-$H19,"")</f>
        <v>0</v>
      </c>
      <c r="S19" s="15"/>
    </row>
    <row r="20" spans="1:19" ht="12.95" customHeight="1" x14ac:dyDescent="0.2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71">
        <f>IF(ISNUMBER(H22),(SIGN(1000*($H22-$R22)+$G22-$Q22)+1)/2,"")</f>
        <v>1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71">
        <f>IF(ISNUMBER($I21),1-$I21,"")</f>
        <v>0</v>
      </c>
    </row>
    <row r="22" spans="1:19" ht="15.95" customHeight="1" x14ac:dyDescent="0.2">
      <c r="A22" s="81">
        <v>16242</v>
      </c>
      <c r="B22" s="82"/>
      <c r="C22" s="26" t="s">
        <v>18</v>
      </c>
      <c r="D22" s="27">
        <f>IF(ISNUMBER($G22),SUM(D18:D21),"")</f>
        <v>261</v>
      </c>
      <c r="E22" s="28">
        <f>IF(ISNUMBER($G22),SUM(E18:E21),"")</f>
        <v>110</v>
      </c>
      <c r="F22" s="28">
        <f>IF(ISNUMBER($G22),SUM(F18:F21),"")</f>
        <v>10</v>
      </c>
      <c r="G22" s="29">
        <f>IF(SUM($G18:$G21)+SUM($Q18:$Q21)&gt;0,SUM(G18:G21),"")</f>
        <v>371</v>
      </c>
      <c r="H22" s="27">
        <f>IF(ISNUMBER($G22),SUM(H18:H21),"")</f>
        <v>2</v>
      </c>
      <c r="I22" s="72"/>
      <c r="K22" s="81">
        <v>1800</v>
      </c>
      <c r="L22" s="82"/>
      <c r="M22" s="26" t="s">
        <v>18</v>
      </c>
      <c r="N22" s="27">
        <f>IF(ISNUMBER($G22),SUM(N18:N21),"")</f>
        <v>262</v>
      </c>
      <c r="O22" s="28">
        <f>IF(ISNUMBER($G22),SUM(O18:O21),"")</f>
        <v>97</v>
      </c>
      <c r="P22" s="28">
        <f>IF(ISNUMBER($G22),SUM(P18:P21),"")</f>
        <v>15</v>
      </c>
      <c r="Q22" s="29">
        <f>IF(SUM($G18:$G21)+SUM($Q18:$Q21)&gt;0,SUM(Q18:Q21),"")</f>
        <v>359</v>
      </c>
      <c r="R22" s="27">
        <f>IF(ISNUMBER($G22),SUM(R18:R21),"")</f>
        <v>0</v>
      </c>
      <c r="S22" s="72"/>
    </row>
    <row r="23" spans="1:19" ht="12.95" customHeight="1" x14ac:dyDescent="0.2">
      <c r="A23" s="73" t="s">
        <v>33</v>
      </c>
      <c r="B23" s="74"/>
      <c r="C23" s="10">
        <v>1</v>
      </c>
      <c r="D23" s="11">
        <v>141</v>
      </c>
      <c r="E23" s="12">
        <v>72</v>
      </c>
      <c r="F23" s="12">
        <v>3</v>
      </c>
      <c r="G23" s="13">
        <f>IF(AND(ISBLANK(D23),ISBLANK(E23)),"",D23+E23)</f>
        <v>213</v>
      </c>
      <c r="H23" s="14">
        <f>IF(OR(ISNUMBER($G23),ISNUMBER($Q23)),(SIGN(N($G23)-N($Q23))+1)/2,"")</f>
        <v>1</v>
      </c>
      <c r="I23" s="15"/>
      <c r="K23" s="73" t="s">
        <v>34</v>
      </c>
      <c r="L23" s="74"/>
      <c r="M23" s="10">
        <v>1</v>
      </c>
      <c r="N23" s="11">
        <v>143</v>
      </c>
      <c r="O23" s="12">
        <v>43</v>
      </c>
      <c r="P23" s="12">
        <v>9</v>
      </c>
      <c r="Q23" s="13">
        <f>IF(AND(ISBLANK(N23),ISBLANK(O23)),"",N23+O23)</f>
        <v>186</v>
      </c>
      <c r="R23" s="14">
        <f>IF(ISNUMBER($H23),1-$H23,"")</f>
        <v>0</v>
      </c>
      <c r="S23" s="15"/>
    </row>
    <row r="24" spans="1:19" ht="12.95" customHeight="1" x14ac:dyDescent="0.2">
      <c r="A24" s="75"/>
      <c r="B24" s="76"/>
      <c r="C24" s="16">
        <v>2</v>
      </c>
      <c r="D24" s="17">
        <v>130</v>
      </c>
      <c r="E24" s="18">
        <v>52</v>
      </c>
      <c r="F24" s="18">
        <v>3</v>
      </c>
      <c r="G24" s="19">
        <f>IF(AND(ISBLANK(D24),ISBLANK(E24)),"",D24+E24)</f>
        <v>182</v>
      </c>
      <c r="H24" s="20">
        <f>IF(OR(ISNUMBER($G24),ISNUMBER($Q24)),(SIGN(N($G24)-N($Q24))+1)/2,"")</f>
        <v>1</v>
      </c>
      <c r="I24" s="15"/>
      <c r="K24" s="75"/>
      <c r="L24" s="76"/>
      <c r="M24" s="16">
        <v>2</v>
      </c>
      <c r="N24" s="17">
        <v>118</v>
      </c>
      <c r="O24" s="18">
        <v>43</v>
      </c>
      <c r="P24" s="18">
        <v>7</v>
      </c>
      <c r="Q24" s="19">
        <f>IF(AND(ISBLANK(N24),ISBLANK(O24)),"",N24+O24)</f>
        <v>161</v>
      </c>
      <c r="R24" s="20">
        <f>IF(ISNUMBER($H24),1-$H24,"")</f>
        <v>0</v>
      </c>
      <c r="S24" s="15"/>
    </row>
    <row r="25" spans="1:19" ht="12.95" customHeight="1" x14ac:dyDescent="0.2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71">
        <f>IF(ISNUMBER(H27),(SIGN(1000*($H27-$R27)+$G27-$Q27)+1)/2,"")</f>
        <v>1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71">
        <f>IF(ISNUMBER($I26),1-$I26,"")</f>
        <v>0</v>
      </c>
    </row>
    <row r="27" spans="1:19" ht="15.95" customHeight="1" x14ac:dyDescent="0.2">
      <c r="A27" s="81">
        <v>11131</v>
      </c>
      <c r="B27" s="82"/>
      <c r="C27" s="26" t="s">
        <v>18</v>
      </c>
      <c r="D27" s="27">
        <f>IF(ISNUMBER($G27),SUM(D23:D26),"")</f>
        <v>271</v>
      </c>
      <c r="E27" s="28">
        <f>IF(ISNUMBER($G27),SUM(E23:E26),"")</f>
        <v>124</v>
      </c>
      <c r="F27" s="28">
        <f>IF(ISNUMBER($G27),SUM(F23:F26),"")</f>
        <v>6</v>
      </c>
      <c r="G27" s="29">
        <f>IF(SUM($G23:$G26)+SUM($Q23:$Q26)&gt;0,SUM(G23:G26),"")</f>
        <v>395</v>
      </c>
      <c r="H27" s="27">
        <f>IF(ISNUMBER($G27),SUM(H23:H26),"")</f>
        <v>2</v>
      </c>
      <c r="I27" s="72"/>
      <c r="K27" s="81">
        <v>24811</v>
      </c>
      <c r="L27" s="82"/>
      <c r="M27" s="26" t="s">
        <v>18</v>
      </c>
      <c r="N27" s="27">
        <f>IF(ISNUMBER($G27),SUM(N23:N26),"")</f>
        <v>261</v>
      </c>
      <c r="O27" s="28">
        <f>IF(ISNUMBER($G27),SUM(O23:O26),"")</f>
        <v>86</v>
      </c>
      <c r="P27" s="28">
        <f>IF(ISNUMBER($G27),SUM(P23:P26),"")</f>
        <v>16</v>
      </c>
      <c r="Q27" s="29">
        <f>IF(SUM($G23:$G26)+SUM($Q23:$Q26)&gt;0,SUM(Q23:Q26),"")</f>
        <v>347</v>
      </c>
      <c r="R27" s="27">
        <f>IF(ISNUMBER($G27),SUM(R23:R26),"")</f>
        <v>0</v>
      </c>
      <c r="S27" s="72"/>
    </row>
    <row r="28" spans="1:19" ht="12.95" customHeight="1" x14ac:dyDescent="0.2">
      <c r="A28" s="73"/>
      <c r="B28" s="74"/>
      <c r="C28" s="10">
        <v>1</v>
      </c>
      <c r="D28" s="11"/>
      <c r="E28" s="12"/>
      <c r="F28" s="12"/>
      <c r="G28" s="13" t="str">
        <f>IF(AND(ISBLANK(D28),ISBLANK(E28)),"",D28+E28)</f>
        <v/>
      </c>
      <c r="H28" s="14" t="str">
        <f>IF(OR(ISNUMBER($G28),ISNUMBER($Q28)),(SIGN(N($G28)-N($Q28))+1)/2,"")</f>
        <v/>
      </c>
      <c r="I28" s="15"/>
      <c r="K28" s="73"/>
      <c r="L28" s="74"/>
      <c r="M28" s="10">
        <v>1</v>
      </c>
      <c r="N28" s="11"/>
      <c r="O28" s="12"/>
      <c r="P28" s="12"/>
      <c r="Q28" s="13" t="str">
        <f>IF(AND(ISBLANK(N28),ISBLANK(O28)),"",N28+O28)</f>
        <v/>
      </c>
      <c r="R28" s="14" t="str">
        <f>IF(ISNUMBER($H28),1-$H28,"")</f>
        <v/>
      </c>
      <c r="S28" s="15"/>
    </row>
    <row r="29" spans="1:19" ht="12.95" customHeight="1" x14ac:dyDescent="0.2">
      <c r="A29" s="75"/>
      <c r="B29" s="76"/>
      <c r="C29" s="16">
        <v>2</v>
      </c>
      <c r="D29" s="17"/>
      <c r="E29" s="18"/>
      <c r="F29" s="18"/>
      <c r="G29" s="19" t="str">
        <f>IF(AND(ISBLANK(D29),ISBLANK(E29)),"",D29+E29)</f>
        <v/>
      </c>
      <c r="H29" s="20" t="str">
        <f>IF(OR(ISNUMBER($G29),ISNUMBER($Q29)),(SIGN(N($G29)-N($Q29))+1)/2,"")</f>
        <v/>
      </c>
      <c r="I29" s="15"/>
      <c r="K29" s="75"/>
      <c r="L29" s="76"/>
      <c r="M29" s="16">
        <v>2</v>
      </c>
      <c r="N29" s="17"/>
      <c r="O29" s="18"/>
      <c r="P29" s="18"/>
      <c r="Q29" s="19" t="str">
        <f>IF(AND(ISBLANK(N29),ISBLANK(O29)),"",N29+O29)</f>
        <v/>
      </c>
      <c r="R29" s="20" t="str">
        <f>IF(ISNUMBER($H29),1-$H29,"")</f>
        <v/>
      </c>
      <c r="S29" s="15"/>
    </row>
    <row r="30" spans="1:19" ht="12.95" customHeight="1" x14ac:dyDescent="0.2">
      <c r="A30" s="77"/>
      <c r="B30" s="78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77"/>
      <c r="L30" s="78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71" t="str">
        <f>IF(ISNUMBER(H32),(SIGN(1000*($H32-$R32)+$G32-$Q32)+1)/2,"")</f>
        <v/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71" t="str">
        <f>IF(ISNUMBER($I31),1-$I31,"")</f>
        <v/>
      </c>
    </row>
    <row r="32" spans="1:19" ht="15.95" customHeight="1" x14ac:dyDescent="0.2">
      <c r="A32" s="81"/>
      <c r="B32" s="82"/>
      <c r="C32" s="26" t="s">
        <v>18</v>
      </c>
      <c r="D32" s="27" t="str">
        <f>IF(ISNUMBER($G32),SUM(D28:D31),"")</f>
        <v/>
      </c>
      <c r="E32" s="28" t="str">
        <f>IF(ISNUMBER($G32),SUM(E28:E31),"")</f>
        <v/>
      </c>
      <c r="F32" s="28" t="str">
        <f>IF(ISNUMBER($G32),SUM(F28:F31),"")</f>
        <v/>
      </c>
      <c r="G32" s="29" t="str">
        <f>IF(SUM($G28:$G31)+SUM($Q28:$Q31)&gt;0,SUM(G28:G31),"")</f>
        <v/>
      </c>
      <c r="H32" s="27" t="str">
        <f>IF(ISNUMBER($G32),SUM(H28:H31),"")</f>
        <v/>
      </c>
      <c r="I32" s="72"/>
      <c r="K32" s="81"/>
      <c r="L32" s="82"/>
      <c r="M32" s="26" t="s">
        <v>18</v>
      </c>
      <c r="N32" s="27" t="str">
        <f>IF(ISNUMBER($G32),SUM(N28:N31),"")</f>
        <v/>
      </c>
      <c r="O32" s="28" t="str">
        <f>IF(ISNUMBER($G32),SUM(O28:O31),"")</f>
        <v/>
      </c>
      <c r="P32" s="28" t="str">
        <f>IF(ISNUMBER($G32),SUM(P28:P31),"")</f>
        <v/>
      </c>
      <c r="Q32" s="29" t="str">
        <f>IF(SUM($G28:$G31)+SUM($Q28:$Q31)&gt;0,SUM(Q28:Q31),"")</f>
        <v/>
      </c>
      <c r="R32" s="27" t="str">
        <f>IF(ISNUMBER($G32),SUM(R28:R31),"")</f>
        <v/>
      </c>
      <c r="S32" s="72"/>
    </row>
    <row r="33" spans="1:19" ht="12.95" customHeight="1" x14ac:dyDescent="0.2">
      <c r="A33" s="73"/>
      <c r="B33" s="74"/>
      <c r="C33" s="10">
        <v>1</v>
      </c>
      <c r="D33" s="11"/>
      <c r="E33" s="12"/>
      <c r="F33" s="12"/>
      <c r="G33" s="13" t="str">
        <f>IF(AND(ISBLANK(D33),ISBLANK(E33)),"",D33+E33)</f>
        <v/>
      </c>
      <c r="H33" s="14" t="str">
        <f>IF(OR(ISNUMBER($G33),ISNUMBER($Q33)),(SIGN(N($G33)-N($Q33))+1)/2,"")</f>
        <v/>
      </c>
      <c r="I33" s="15"/>
      <c r="K33" s="73"/>
      <c r="L33" s="74"/>
      <c r="M33" s="10">
        <v>1</v>
      </c>
      <c r="N33" s="11"/>
      <c r="O33" s="12"/>
      <c r="P33" s="12"/>
      <c r="Q33" s="13" t="str">
        <f>IF(AND(ISBLANK(N33),ISBLANK(O33)),"",N33+O33)</f>
        <v/>
      </c>
      <c r="R33" s="14" t="str">
        <f>IF(ISNUMBER($H33),1-$H33,"")</f>
        <v/>
      </c>
      <c r="S33" s="15"/>
    </row>
    <row r="34" spans="1:19" ht="12.95" customHeight="1" x14ac:dyDescent="0.2">
      <c r="A34" s="75"/>
      <c r="B34" s="76"/>
      <c r="C34" s="16">
        <v>2</v>
      </c>
      <c r="D34" s="17"/>
      <c r="E34" s="18"/>
      <c r="F34" s="18"/>
      <c r="G34" s="19" t="str">
        <f>IF(AND(ISBLANK(D34),ISBLANK(E34)),"",D34+E34)</f>
        <v/>
      </c>
      <c r="H34" s="20" t="str">
        <f>IF(OR(ISNUMBER($G34),ISNUMBER($Q34)),(SIGN(N($G34)-N($Q34))+1)/2,"")</f>
        <v/>
      </c>
      <c r="I34" s="15"/>
      <c r="K34" s="75"/>
      <c r="L34" s="76"/>
      <c r="M34" s="16">
        <v>2</v>
      </c>
      <c r="N34" s="17"/>
      <c r="O34" s="18"/>
      <c r="P34" s="18"/>
      <c r="Q34" s="19" t="str">
        <f>IF(AND(ISBLANK(N34),ISBLANK(O34)),"",N34+O34)</f>
        <v/>
      </c>
      <c r="R34" s="20" t="str">
        <f>IF(ISNUMBER($H34),1-$H34,"")</f>
        <v/>
      </c>
      <c r="S34" s="15"/>
    </row>
    <row r="35" spans="1:19" ht="12.95" customHeight="1" x14ac:dyDescent="0.2">
      <c r="A35" s="77"/>
      <c r="B35" s="78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77"/>
      <c r="L35" s="78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71" t="str">
        <f>IF(ISNUMBER(H37),(SIGN(1000*($H37-$R37)+$G37-$Q37)+1)/2,"")</f>
        <v/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71" t="str">
        <f>IF(ISNUMBER($I36),1-$I36,"")</f>
        <v/>
      </c>
    </row>
    <row r="37" spans="1:19" ht="15.95" customHeight="1" x14ac:dyDescent="0.2">
      <c r="A37" s="81"/>
      <c r="B37" s="82"/>
      <c r="C37" s="26" t="s">
        <v>18</v>
      </c>
      <c r="D37" s="27" t="str">
        <f>IF(ISNUMBER($G37),SUM(D33:D36),"")</f>
        <v/>
      </c>
      <c r="E37" s="28" t="str">
        <f>IF(ISNUMBER($G37),SUM(E33:E36),"")</f>
        <v/>
      </c>
      <c r="F37" s="28" t="str">
        <f>IF(ISNUMBER($G37),SUM(F33:F36),"")</f>
        <v/>
      </c>
      <c r="G37" s="29" t="str">
        <f>IF(SUM($G33:$G36)+SUM($Q33:$Q36)&gt;0,SUM(G33:G36),"")</f>
        <v/>
      </c>
      <c r="H37" s="27" t="str">
        <f>IF(ISNUMBER($G37),SUM(H33:H36),"")</f>
        <v/>
      </c>
      <c r="I37" s="72"/>
      <c r="K37" s="81"/>
      <c r="L37" s="82"/>
      <c r="M37" s="26" t="s">
        <v>18</v>
      </c>
      <c r="N37" s="27" t="str">
        <f>IF(ISNUMBER($G37),SUM(N33:N36),"")</f>
        <v/>
      </c>
      <c r="O37" s="28" t="str">
        <f>IF(ISNUMBER($G37),SUM(O33:O36),"")</f>
        <v/>
      </c>
      <c r="P37" s="28" t="str">
        <f>IF(ISNUMBER($G37),SUM(P33:P36),"")</f>
        <v/>
      </c>
      <c r="Q37" s="29" t="str">
        <f>IF(SUM($G33:$G36)+SUM($Q33:$Q36)&gt;0,SUM(Q33:Q36),"")</f>
        <v/>
      </c>
      <c r="R37" s="27" t="str">
        <f>IF(ISNUMBER($G37),SUM(R33:R36),"")</f>
        <v/>
      </c>
      <c r="S37" s="72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37</v>
      </c>
      <c r="D39" s="33">
        <f>IF(ISNUMBER($G39),SUM(D12,D17,D22,D27,D32,D37),"")</f>
        <v>1011</v>
      </c>
      <c r="E39" s="34">
        <f>IF(ISNUMBER($G39),SUM(E12,E17,E22,E27,E32,E37),"")</f>
        <v>417</v>
      </c>
      <c r="F39" s="34">
        <f>IF(ISNUMBER($G39),SUM(F12,F17,F22,F27,F32,F37),"")</f>
        <v>51</v>
      </c>
      <c r="G39" s="35">
        <f>IF(SUM($G$8:$G$37)+SUM($Q$8:$Q$37)&gt;0,SUM(G12,G17,G22,G27,G32,G37),"")</f>
        <v>1428</v>
      </c>
      <c r="H39" s="36">
        <f>IF(SUM($G$8:$G$37)+SUM($Q$8:$Q$37)&gt;0,SUM(H12,H17,H22,H27,H32,H37),"")</f>
        <v>6</v>
      </c>
      <c r="I39" s="37">
        <f>IF(ISNUMBER($G39),(SIGN($G39-$Q39)+1)/IF(COUNT(I$11,I$16,I$21,I$26,I$31,I$36)&gt;3,1,2),"")</f>
        <v>2</v>
      </c>
      <c r="K39" s="30"/>
      <c r="L39" s="31"/>
      <c r="M39" s="32" t="s">
        <v>37</v>
      </c>
      <c r="N39" s="33">
        <f>IF(ISNUMBER($G39),SUM(N12,N17,N22,N27,N32,N37),"")</f>
        <v>1015</v>
      </c>
      <c r="O39" s="34">
        <f>IF(ISNUMBER($G39),SUM(O12,O17,O22,O27,O32,O37),"")</f>
        <v>364</v>
      </c>
      <c r="P39" s="34">
        <f>IF(ISNUMBER($G39),SUM(P12,P17,P22,P27,P32,P37),"")</f>
        <v>59</v>
      </c>
      <c r="Q39" s="35">
        <f>IF(SUM($G$8:$G$37)+SUM($Q$8:$Q$37)&gt;0,SUM(Q12,Q17,Q22,Q27,Q32,Q37),"")</f>
        <v>1379</v>
      </c>
      <c r="R39" s="36">
        <f>IF(SUM($G$8:$G$37)+SUM($Q$8:$Q$37)&gt;0,SUM(R12,R17,R22,R27,R32,R37),"")</f>
        <v>2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38</v>
      </c>
      <c r="C41" s="114" t="s">
        <v>39</v>
      </c>
      <c r="D41" s="114"/>
      <c r="E41" s="114"/>
      <c r="G41" s="103" t="s">
        <v>40</v>
      </c>
      <c r="H41" s="103"/>
      <c r="I41" s="40">
        <f>IF(ISNUMBER(I$39),SUM(I11,I16,I21,I26,I31,I36,I39),"")</f>
        <v>5</v>
      </c>
      <c r="K41" s="38"/>
      <c r="L41" s="39" t="s">
        <v>38</v>
      </c>
      <c r="M41" s="114" t="s">
        <v>41</v>
      </c>
      <c r="N41" s="114"/>
      <c r="O41" s="114"/>
      <c r="Q41" s="103" t="s">
        <v>40</v>
      </c>
      <c r="R41" s="103"/>
      <c r="S41" s="40">
        <f>IF(ISNUMBER(S$39),SUM(S11,S16,S21,S26,S31,S36,S39),"")</f>
        <v>1</v>
      </c>
    </row>
    <row r="42" spans="1:19" ht="18" customHeight="1" x14ac:dyDescent="0.2">
      <c r="A42" s="38"/>
      <c r="B42" s="39" t="s">
        <v>42</v>
      </c>
      <c r="C42" s="119"/>
      <c r="D42" s="119"/>
      <c r="E42" s="119"/>
      <c r="G42" s="41"/>
      <c r="H42" s="41"/>
      <c r="I42" s="41"/>
      <c r="K42" s="38"/>
      <c r="L42" s="39" t="s">
        <v>42</v>
      </c>
      <c r="M42" s="119"/>
      <c r="N42" s="119"/>
      <c r="O42" s="119"/>
      <c r="Q42" s="41"/>
      <c r="R42" s="41"/>
      <c r="S42" s="41"/>
    </row>
    <row r="43" spans="1:19" ht="18" customHeight="1" x14ac:dyDescent="0.25">
      <c r="A43" s="39" t="s">
        <v>43</v>
      </c>
      <c r="B43" s="39" t="s">
        <v>44</v>
      </c>
      <c r="C43" s="117" t="s">
        <v>45</v>
      </c>
      <c r="D43" s="117"/>
      <c r="E43" s="117"/>
      <c r="F43" s="117"/>
      <c r="G43" s="117"/>
      <c r="H43" s="117"/>
      <c r="I43" s="39"/>
      <c r="J43" s="39"/>
      <c r="K43" s="39" t="s">
        <v>46</v>
      </c>
      <c r="L43" s="117" t="s">
        <v>47</v>
      </c>
      <c r="M43" s="117"/>
      <c r="O43" s="39" t="s">
        <v>42</v>
      </c>
      <c r="P43" s="117"/>
      <c r="Q43" s="117"/>
      <c r="R43" s="117"/>
      <c r="S43" s="117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Jáchymov B – Kuželky Aš D</v>
      </c>
    </row>
    <row r="46" spans="1:19" ht="20.100000000000001" customHeight="1" x14ac:dyDescent="0.25">
      <c r="B46" s="2" t="s">
        <v>48</v>
      </c>
      <c r="C46" s="111" t="s">
        <v>49</v>
      </c>
      <c r="D46" s="111"/>
      <c r="I46" s="2" t="s">
        <v>50</v>
      </c>
      <c r="J46" s="111">
        <v>18</v>
      </c>
      <c r="K46" s="111"/>
    </row>
    <row r="47" spans="1:19" ht="20.100000000000001" customHeight="1" x14ac:dyDescent="0.25">
      <c r="B47" s="2" t="s">
        <v>51</v>
      </c>
      <c r="C47" s="112" t="s">
        <v>52</v>
      </c>
      <c r="D47" s="112"/>
      <c r="I47" s="2" t="s">
        <v>53</v>
      </c>
      <c r="J47" s="112">
        <v>3</v>
      </c>
      <c r="K47" s="112"/>
      <c r="P47" s="2" t="s">
        <v>54</v>
      </c>
      <c r="Q47" s="107" t="s">
        <v>55</v>
      </c>
      <c r="R47" s="107"/>
      <c r="S47" s="107"/>
    </row>
    <row r="48" spans="1:19" ht="9.9499999999999993" customHeight="1" x14ac:dyDescent="0.2"/>
    <row r="49" spans="1:19" ht="15" customHeight="1" x14ac:dyDescent="0.2">
      <c r="A49" s="104" t="s">
        <v>56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19" ht="81" customHeight="1" x14ac:dyDescent="0.2">
      <c r="A50" s="108" t="s">
        <v>57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19" ht="5.0999999999999996" customHeight="1" x14ac:dyDescent="0.2"/>
    <row r="52" spans="1:19" ht="15" customHeight="1" x14ac:dyDescent="0.2">
      <c r="A52" s="104" t="s">
        <v>58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59</v>
      </c>
      <c r="C55" s="50"/>
      <c r="D55" s="51"/>
      <c r="E55" s="49" t="s">
        <v>60</v>
      </c>
      <c r="F55" s="50"/>
      <c r="G55" s="50"/>
      <c r="H55" s="50"/>
      <c r="I55" s="51"/>
      <c r="J55" s="44"/>
      <c r="K55" s="52"/>
      <c r="L55" s="49" t="s">
        <v>59</v>
      </c>
      <c r="M55" s="50"/>
      <c r="N55" s="51"/>
      <c r="O55" s="49" t="s">
        <v>60</v>
      </c>
      <c r="P55" s="50"/>
      <c r="Q55" s="50"/>
      <c r="R55" s="50"/>
      <c r="S55" s="53"/>
    </row>
    <row r="56" spans="1:19" ht="21" customHeight="1" x14ac:dyDescent="0.2">
      <c r="A56" s="54" t="s">
        <v>61</v>
      </c>
      <c r="B56" s="55" t="s">
        <v>62</v>
      </c>
      <c r="C56" s="56"/>
      <c r="D56" s="57" t="s">
        <v>63</v>
      </c>
      <c r="E56" s="55" t="s">
        <v>62</v>
      </c>
      <c r="F56" s="58"/>
      <c r="G56" s="58"/>
      <c r="H56" s="59"/>
      <c r="I56" s="57" t="s">
        <v>63</v>
      </c>
      <c r="J56" s="44"/>
      <c r="K56" s="60" t="s">
        <v>61</v>
      </c>
      <c r="L56" s="55" t="s">
        <v>62</v>
      </c>
      <c r="M56" s="56"/>
      <c r="N56" s="57" t="s">
        <v>63</v>
      </c>
      <c r="O56" s="55" t="s">
        <v>62</v>
      </c>
      <c r="P56" s="58"/>
      <c r="Q56" s="58"/>
      <c r="R56" s="59"/>
      <c r="S56" s="61" t="s">
        <v>63</v>
      </c>
    </row>
    <row r="57" spans="1:19" ht="21" customHeight="1" x14ac:dyDescent="0.2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19" ht="21" customHeight="1" x14ac:dyDescent="0.2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104" t="s">
        <v>64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19" ht="81" customHeight="1" x14ac:dyDescent="0.2">
      <c r="A62" s="108" t="s">
        <v>65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19" ht="5.0999999999999996" customHeight="1" x14ac:dyDescent="0.2"/>
    <row r="64" spans="1:19" ht="15" customHeight="1" x14ac:dyDescent="0.2">
      <c r="A64" s="104" t="s">
        <v>66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19" ht="81" customHeight="1" x14ac:dyDescent="0.2">
      <c r="A65" s="108" t="s">
        <v>67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19" ht="30" customHeight="1" x14ac:dyDescent="0.2">
      <c r="A66" s="69"/>
      <c r="B66" s="70" t="s">
        <v>68</v>
      </c>
      <c r="C66" s="113" t="s">
        <v>69</v>
      </c>
      <c r="D66" s="113"/>
      <c r="E66" s="113"/>
      <c r="F66" s="113"/>
      <c r="G66" s="113"/>
      <c r="H66" s="113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R5:S5"/>
    <mergeCell ref="K8:L9"/>
    <mergeCell ref="K10:L11"/>
    <mergeCell ref="M5:M6"/>
    <mergeCell ref="K5:L5"/>
    <mergeCell ref="K6:L6"/>
    <mergeCell ref="S36:S37"/>
    <mergeCell ref="K33:L34"/>
    <mergeCell ref="S26:S27"/>
    <mergeCell ref="S31:S32"/>
    <mergeCell ref="K25:L26"/>
    <mergeCell ref="K35:L36"/>
    <mergeCell ref="I21:I22"/>
    <mergeCell ref="I11:I12"/>
    <mergeCell ref="S21:S22"/>
    <mergeCell ref="K18:L19"/>
    <mergeCell ref="K20:L21"/>
    <mergeCell ref="K22:L22"/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2024-10-20T14:46:18Z</dcterms:modified>
  <cp:category/>
</cp:coreProperties>
</file>