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Okres Plzen\01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Q12" i="1" l="1"/>
  <c r="G39" i="1"/>
  <c r="H8" i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H32" i="1" l="1"/>
  <c r="D32" i="1"/>
  <c r="P32" i="1"/>
  <c r="O32" i="1"/>
  <c r="F32" i="1"/>
  <c r="R32" i="1"/>
  <c r="N32" i="1"/>
  <c r="E32" i="1"/>
  <c r="H22" i="1"/>
  <c r="D22" i="1"/>
  <c r="P22" i="1"/>
  <c r="O22" i="1"/>
  <c r="F22" i="1"/>
  <c r="R22" i="1"/>
  <c r="N22" i="1"/>
  <c r="N39" i="1" s="1"/>
  <c r="E22" i="1"/>
  <c r="Q39" i="1"/>
  <c r="H37" i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17" i="1"/>
  <c r="D17" i="1"/>
  <c r="P17" i="1"/>
  <c r="O17" i="1"/>
  <c r="F17" i="1"/>
  <c r="R17" i="1"/>
  <c r="R39" i="1" s="1"/>
  <c r="N17" i="1"/>
  <c r="E17" i="1"/>
  <c r="F39" i="1"/>
  <c r="D39" i="1"/>
  <c r="F12" i="1"/>
  <c r="P12" i="1"/>
  <c r="P39" i="1" s="1"/>
  <c r="O12" i="1"/>
  <c r="O39" i="1" s="1"/>
  <c r="R12" i="1"/>
  <c r="N12" i="1"/>
  <c r="E12" i="1"/>
  <c r="E39" i="1" s="1"/>
  <c r="H12" i="1"/>
  <c r="I11" i="1" s="1"/>
  <c r="S11" i="1" s="1"/>
  <c r="D12" i="1"/>
  <c r="I16" i="1" l="1"/>
  <c r="S16" i="1" s="1"/>
  <c r="I36" i="1"/>
  <c r="S36" i="1" s="1"/>
  <c r="I21" i="1"/>
  <c r="S21" i="1" s="1"/>
  <c r="I31" i="1"/>
  <c r="S31" i="1" s="1"/>
  <c r="I26" i="1"/>
  <c r="S26" i="1" s="1"/>
  <c r="H39" i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<sst xmlns="http://schemas.openxmlformats.org/spreadsheetml/2006/main" count="114" uniqueCount="71">
  <si>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</si>
  <si>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</si>
  <si>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</si>
  <si>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TJ Dobřany</t>
  </si>
  <si>
    <t>Datum:  </t>
  </si>
  <si>
    <t>23.9.2024</t>
  </si>
  <si>
    <t>Domácí</t>
  </si>
  <si>
    <t>TJ Dobřany C</t>
  </si>
  <si>
    <t>Hosté</t>
  </si>
  <si>
    <t>SK Škoda VS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</si>
  <si>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</si>
  <si>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</si>
  <si>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</si>
  <si>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</si>
  <si>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</si>
  <si>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</si>
  <si>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</si>
  <si>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</si>
  <si>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</si>
  <si>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</si>
  <si>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</si>
  <si>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Štych</t>
  </si>
  <si>
    <t>Flaišhanzová</t>
  </si>
  <si>
    <t>Václav</t>
  </si>
  <si>
    <t>Václava</t>
  </si>
  <si>
    <t>Šesták</t>
  </si>
  <si>
    <t>Jindra</t>
  </si>
  <si>
    <t>Karel</t>
  </si>
  <si>
    <t>Ježek</t>
  </si>
  <si>
    <t>Zíka</t>
  </si>
  <si>
    <t>Petr</t>
  </si>
  <si>
    <t>Lázók</t>
  </si>
  <si>
    <t>Sýkorová</t>
  </si>
  <si>
    <t>Koloman</t>
  </si>
  <si>
    <t>Šárka</t>
  </si>
  <si>
    <t>Krištof</t>
  </si>
  <si>
    <t>Majner</t>
  </si>
  <si>
    <t>Martin</t>
  </si>
  <si>
    <t>Trdlička</t>
  </si>
  <si>
    <t>Weigl</t>
  </si>
  <si>
    <t>Zdeněk</t>
  </si>
  <si>
    <t>Celkový výkon družstva  </t>
  </si>
  <si>
    <t>Vedoucí družstva         Jméno:</t>
  </si>
  <si>
    <t>Petr Sloup</t>
  </si>
  <si>
    <t>Bodový zisk</t>
  </si>
  <si>
    <t>Karel Majner</t>
  </si>
  <si>
    <t>Podpis:</t>
  </si>
  <si>
    <t>Rozhodčí</t>
  </si>
  <si>
    <t>Jméno:</t>
  </si>
  <si>
    <t>Koloman Lázók</t>
  </si>
  <si>
    <t>Číslo průkazu:</t>
  </si>
  <si>
    <t>P-0275</t>
  </si>
  <si>
    <t>Čas zahájení utkání:  </t>
  </si>
  <si>
    <t>17:00</t>
  </si>
  <si>
    <t>Teplota na kuželně:  </t>
  </si>
  <si>
    <t>Čas ukončení utkání:  </t>
  </si>
  <si>
    <t>0:00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</si>
  <si>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</si>
  <si>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</si>
  <si>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</si>
  <si>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</si>
  <si>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</si>
  <si>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</si>
  <si>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</si>
  <si>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</si>
  <si>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</si>
  <si>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</si>
  <si>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</si>
  <si>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</si>
  <si>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</si>
  <si>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23.9.2024 Koloman Lázók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</si>
</sst>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128</v>
      </c>
      <c r="E8" s="12">
        <v>52</v>
      </c>
      <c r="F8" s="12">
        <v>3</v>
      </c>
      <c r="G8" s="13">
        <f>IF(AND(ISBLANK(D8),ISBLANK(E8)),"",D8+E8)</f>
        <v>180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139</v>
      </c>
      <c r="O8" s="12">
        <v>54</v>
      </c>
      <c r="P8" s="12">
        <v>8</v>
      </c>
      <c r="Q8" s="13">
        <f>IF(AND(ISBLANK(N8),ISBLANK(O8)),"",N8+O8)</f>
        <v>193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135</v>
      </c>
      <c r="E9" s="18">
        <v>41</v>
      </c>
      <c r="F9" s="18">
        <v>9</v>
      </c>
      <c r="G9" s="19">
        <f>IF(AND(ISBLANK(D9),ISBLANK(E9)),"",D9+E9)</f>
        <v>176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133</v>
      </c>
      <c r="O9" s="18">
        <v>58</v>
      </c>
      <c r="P9" s="18">
        <v>7</v>
      </c>
      <c r="Q9" s="19">
        <f>IF(AND(ISBLANK(N9),ISBLANK(O9)),"",N9+O9)</f>
        <v>191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0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1</v>
      </c>
    </row>
    <row r="12" spans="1:19" ht="15.95" customHeight="1" x14ac:dyDescent="0.2">
      <c r="A12" s="96">
        <v>24696</v>
      </c>
      <c r="B12" s="97"/>
      <c r="C12" s="26" t="s">
        <v>18</v>
      </c>
      <c r="D12" s="27">
        <f>IF(ISNUMBER($G12),SUM(D8:D11),"")</f>
        <v>263</v>
      </c>
      <c r="E12" s="28">
        <f>IF(ISNUMBER($G12),SUM(E8:E11),"")</f>
        <v>93</v>
      </c>
      <c r="F12" s="28">
        <f>IF(ISNUMBER($G12),SUM(F8:F11),"")</f>
        <v>12</v>
      </c>
      <c r="G12" s="29">
        <f>IF(SUM($G8:$G11)+SUM($Q8:$Q11)&gt;0,SUM(G8:G11),"")</f>
        <v>356</v>
      </c>
      <c r="H12" s="27">
        <f>IF(ISNUMBER($G12),SUM(H8:H11),"")</f>
        <v>0</v>
      </c>
      <c r="I12" s="99"/>
      <c r="K12" s="96">
        <v>24324</v>
      </c>
      <c r="L12" s="97"/>
      <c r="M12" s="26" t="s">
        <v>18</v>
      </c>
      <c r="N12" s="27">
        <f>IF(ISNUMBER($G12),SUM(N8:N11),"")</f>
        <v>272</v>
      </c>
      <c r="O12" s="28">
        <f>IF(ISNUMBER($G12),SUM(O8:O11),"")</f>
        <v>112</v>
      </c>
      <c r="P12" s="28">
        <f>IF(ISNUMBER($G12),SUM(P8:P11),"")</f>
        <v>15</v>
      </c>
      <c r="Q12" s="29">
        <f>IF(SUM($G8:$G11)+SUM($Q8:$Q11)&gt;0,SUM(Q8:Q11),"")</f>
        <v>384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142</v>
      </c>
      <c r="E13" s="12">
        <v>75</v>
      </c>
      <c r="F13" s="12">
        <v>3</v>
      </c>
      <c r="G13" s="13">
        <f>IF(AND(ISBLANK(D13),ISBLANK(E13)),"",D13+E13)</f>
        <v>217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129</v>
      </c>
      <c r="O13" s="12">
        <v>53</v>
      </c>
      <c r="P13" s="12">
        <v>7</v>
      </c>
      <c r="Q13" s="13">
        <f>IF(AND(ISBLANK(N13),ISBLANK(O13)),"",N13+O13)</f>
        <v>182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137</v>
      </c>
      <c r="E14" s="18">
        <v>54</v>
      </c>
      <c r="F14" s="18">
        <v>6</v>
      </c>
      <c r="G14" s="19">
        <f>IF(AND(ISBLANK(D14),ISBLANK(E14)),"",D14+E14)</f>
        <v>191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142</v>
      </c>
      <c r="O14" s="18">
        <v>58</v>
      </c>
      <c r="P14" s="18">
        <v>4</v>
      </c>
      <c r="Q14" s="19">
        <f>IF(AND(ISBLANK(N14),ISBLANK(O14)),"",N14+O14)</f>
        <v>200</v>
      </c>
      <c r="R14" s="20">
        <f>IF(ISNUMBER($H14),1-$H14,"")</f>
        <v>1</v>
      </c>
      <c r="S14" s="15"/>
    </row>
    <row r="15" spans="1:19" ht="12.95" customHeight="1" x14ac:dyDescent="0.2">
      <c r="A15" s="92" t="s">
        <v>23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27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1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0</v>
      </c>
    </row>
    <row r="17" spans="1:19" ht="15.95" customHeight="1" x14ac:dyDescent="0.2">
      <c r="A17" s="96">
        <v>3574</v>
      </c>
      <c r="B17" s="97"/>
      <c r="C17" s="26" t="s">
        <v>18</v>
      </c>
      <c r="D17" s="27">
        <f>IF(ISNUMBER($G17),SUM(D13:D16),"")</f>
        <v>279</v>
      </c>
      <c r="E17" s="28">
        <f>IF(ISNUMBER($G17),SUM(E13:E16),"")</f>
        <v>129</v>
      </c>
      <c r="F17" s="28">
        <f>IF(ISNUMBER($G17),SUM(F13:F16),"")</f>
        <v>9</v>
      </c>
      <c r="G17" s="29">
        <f>IF(SUM($G13:$G16)+SUM($Q13:$Q16)&gt;0,SUM(G13:G16),"")</f>
        <v>408</v>
      </c>
      <c r="H17" s="27">
        <f>IF(ISNUMBER($G17),SUM(H13:H16),"")</f>
        <v>1</v>
      </c>
      <c r="I17" s="99"/>
      <c r="K17" s="96">
        <v>26405</v>
      </c>
      <c r="L17" s="97"/>
      <c r="M17" s="26" t="s">
        <v>18</v>
      </c>
      <c r="N17" s="27">
        <f>IF(ISNUMBER($G17),SUM(N13:N16),"")</f>
        <v>271</v>
      </c>
      <c r="O17" s="28">
        <f>IF(ISNUMBER($G17),SUM(O13:O16),"")</f>
        <v>111</v>
      </c>
      <c r="P17" s="28">
        <f>IF(ISNUMBER($G17),SUM(P13:P16),"")</f>
        <v>11</v>
      </c>
      <c r="Q17" s="29">
        <f>IF(SUM($G13:$G16)+SUM($Q13:$Q16)&gt;0,SUM(Q13:Q16),"")</f>
        <v>382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126</v>
      </c>
      <c r="E18" s="12">
        <v>35</v>
      </c>
      <c r="F18" s="12">
        <v>10</v>
      </c>
      <c r="G18" s="13">
        <f>IF(AND(ISBLANK(D18),ISBLANK(E18)),"",D18+E18)</f>
        <v>161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141</v>
      </c>
      <c r="O18" s="12">
        <v>43</v>
      </c>
      <c r="P18" s="12">
        <v>7</v>
      </c>
      <c r="Q18" s="13">
        <f>IF(AND(ISBLANK(N18),ISBLANK(O18)),"",N18+O18)</f>
        <v>184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122</v>
      </c>
      <c r="E19" s="18">
        <v>36</v>
      </c>
      <c r="F19" s="18">
        <v>8</v>
      </c>
      <c r="G19" s="19">
        <f>IF(AND(ISBLANK(D19),ISBLANK(E19)),"",D19+E19)</f>
        <v>158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147</v>
      </c>
      <c r="O19" s="18">
        <v>80</v>
      </c>
      <c r="P19" s="18">
        <v>4</v>
      </c>
      <c r="Q19" s="19">
        <f>IF(AND(ISBLANK(N19),ISBLANK(O19)),"",N19+O19)</f>
        <v>227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30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0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1</v>
      </c>
    </row>
    <row r="22" spans="1:19" ht="15.95" customHeight="1" x14ac:dyDescent="0.2">
      <c r="A22" s="96">
        <v>27382</v>
      </c>
      <c r="B22" s="97"/>
      <c r="C22" s="26" t="s">
        <v>18</v>
      </c>
      <c r="D22" s="27">
        <f>IF(ISNUMBER($G22),SUM(D18:D21),"")</f>
        <v>248</v>
      </c>
      <c r="E22" s="28">
        <f>IF(ISNUMBER($G22),SUM(E18:E21),"")</f>
        <v>71</v>
      </c>
      <c r="F22" s="28">
        <f>IF(ISNUMBER($G22),SUM(F18:F21),"")</f>
        <v>18</v>
      </c>
      <c r="G22" s="29">
        <f>IF(SUM($G18:$G21)+SUM($Q18:$Q21)&gt;0,SUM(G18:G21),"")</f>
        <v>319</v>
      </c>
      <c r="H22" s="27">
        <f>IF(ISNUMBER($G22),SUM(H18:H21),"")</f>
        <v>0</v>
      </c>
      <c r="I22" s="99"/>
      <c r="K22" s="96">
        <v>26887</v>
      </c>
      <c r="L22" s="97"/>
      <c r="M22" s="26" t="s">
        <v>18</v>
      </c>
      <c r="N22" s="27">
        <f>IF(ISNUMBER($G22),SUM(N18:N21),"")</f>
        <v>288</v>
      </c>
      <c r="O22" s="28">
        <f>IF(ISNUMBER($G22),SUM(O18:O21),"")</f>
        <v>123</v>
      </c>
      <c r="P22" s="28">
        <f>IF(ISNUMBER($G22),SUM(P18:P21),"")</f>
        <v>11</v>
      </c>
      <c r="Q22" s="29">
        <f>IF(SUM($G18:$G21)+SUM($Q18:$Q21)&gt;0,SUM(Q18:Q21),"")</f>
        <v>411</v>
      </c>
      <c r="R22" s="27">
        <f>IF(ISNUMBER($G22),SUM(R18:R21),"")</f>
        <v>2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147</v>
      </c>
      <c r="E23" s="12">
        <v>50</v>
      </c>
      <c r="F23" s="12">
        <v>5</v>
      </c>
      <c r="G23" s="13">
        <f>IF(AND(ISBLANK(D23),ISBLANK(E23)),"",D23+E23)</f>
        <v>197</v>
      </c>
      <c r="H23" s="14">
        <f>IF(OR(ISNUMBER($G23),ISNUMBER($Q23)),(SIGN(N($G23)-N($Q23))+1)/2,"")</f>
        <v>1</v>
      </c>
      <c r="I23" s="15"/>
      <c r="K23" s="88" t="s">
        <v>32</v>
      </c>
      <c r="L23" s="89"/>
      <c r="M23" s="10">
        <v>1</v>
      </c>
      <c r="N23" s="11">
        <v>136</v>
      </c>
      <c r="O23" s="12">
        <v>51</v>
      </c>
      <c r="P23" s="12">
        <v>7</v>
      </c>
      <c r="Q23" s="13">
        <f>IF(AND(ISBLANK(N23),ISBLANK(O23)),"",N23+O23)</f>
        <v>187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154</v>
      </c>
      <c r="E24" s="18">
        <v>61</v>
      </c>
      <c r="F24" s="18">
        <v>3</v>
      </c>
      <c r="G24" s="19">
        <f>IF(AND(ISBLANK(D24),ISBLANK(E24)),"",D24+E24)</f>
        <v>215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144</v>
      </c>
      <c r="O24" s="18">
        <v>72</v>
      </c>
      <c r="P24" s="18">
        <v>1</v>
      </c>
      <c r="Q24" s="19">
        <f>IF(AND(ISBLANK(N24),ISBLANK(O24)),"",N24+O24)</f>
        <v>216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34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1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0</v>
      </c>
    </row>
    <row r="27" spans="1:19" ht="15.95" customHeight="1" x14ac:dyDescent="0.2">
      <c r="A27" s="96">
        <v>22943</v>
      </c>
      <c r="B27" s="97"/>
      <c r="C27" s="26" t="s">
        <v>18</v>
      </c>
      <c r="D27" s="27">
        <f>IF(ISNUMBER($G27),SUM(D23:D26),"")</f>
        <v>301</v>
      </c>
      <c r="E27" s="28">
        <f>IF(ISNUMBER($G27),SUM(E23:E26),"")</f>
        <v>111</v>
      </c>
      <c r="F27" s="28">
        <f>IF(ISNUMBER($G27),SUM(F23:F26),"")</f>
        <v>8</v>
      </c>
      <c r="G27" s="29">
        <f>IF(SUM($G23:$G26)+SUM($Q23:$Q26)&gt;0,SUM(G23:G26),"")</f>
        <v>412</v>
      </c>
      <c r="H27" s="27">
        <f>IF(ISNUMBER($G27),SUM(H23:H26),"")</f>
        <v>1</v>
      </c>
      <c r="I27" s="99"/>
      <c r="K27" s="96">
        <v>21017</v>
      </c>
      <c r="L27" s="97"/>
      <c r="M27" s="26" t="s">
        <v>18</v>
      </c>
      <c r="N27" s="27">
        <f>IF(ISNUMBER($G27),SUM(N23:N26),"")</f>
        <v>280</v>
      </c>
      <c r="O27" s="28">
        <f>IF(ISNUMBER($G27),SUM(O23:O26),"")</f>
        <v>123</v>
      </c>
      <c r="P27" s="28">
        <f>IF(ISNUMBER($G27),SUM(P23:P26),"")</f>
        <v>8</v>
      </c>
      <c r="Q27" s="29">
        <f>IF(SUM($G23:$G26)+SUM($Q23:$Q26)&gt;0,SUM(Q23:Q26),"")</f>
        <v>403</v>
      </c>
      <c r="R27" s="27">
        <f>IF(ISNUMBER($G27),SUM(R23:R26),"")</f>
        <v>1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136</v>
      </c>
      <c r="E28" s="12">
        <v>59</v>
      </c>
      <c r="F28" s="12">
        <v>4</v>
      </c>
      <c r="G28" s="13">
        <f>IF(AND(ISBLANK(D28),ISBLANK(E28)),"",D28+E28)</f>
        <v>195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132</v>
      </c>
      <c r="O28" s="12">
        <v>67</v>
      </c>
      <c r="P28" s="12">
        <v>3</v>
      </c>
      <c r="Q28" s="13">
        <f>IF(AND(ISBLANK(N28),ISBLANK(O28)),"",N28+O28)</f>
        <v>199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144</v>
      </c>
      <c r="E29" s="18">
        <v>63</v>
      </c>
      <c r="F29" s="18">
        <v>0</v>
      </c>
      <c r="G29" s="19">
        <f>IF(AND(ISBLANK(D29),ISBLANK(E29)),"",D29+E29)</f>
        <v>207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131</v>
      </c>
      <c r="O29" s="18">
        <v>61</v>
      </c>
      <c r="P29" s="18">
        <v>2</v>
      </c>
      <c r="Q29" s="19">
        <f>IF(AND(ISBLANK(N29),ISBLANK(O29)),"",N29+O29)</f>
        <v>192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 t="s">
        <v>27</v>
      </c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>
        <f>IF(ISNUMBER(H32),(SIGN(1000*($H32-$R32)+$G32-$Q32)+1)/2,"")</f>
        <v>1</v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>
        <f>IF(ISNUMBER($I31),1-$I31,"")</f>
        <v>0</v>
      </c>
    </row>
    <row r="32" spans="1:19" ht="15.95" customHeight="1" x14ac:dyDescent="0.2">
      <c r="A32" s="96">
        <v>24694</v>
      </c>
      <c r="B32" s="97"/>
      <c r="C32" s="26" t="s">
        <v>18</v>
      </c>
      <c r="D32" s="27">
        <f>IF(ISNUMBER($G32),SUM(D28:D31),"")</f>
        <v>280</v>
      </c>
      <c r="E32" s="28">
        <f>IF(ISNUMBER($G32),SUM(E28:E31),"")</f>
        <v>122</v>
      </c>
      <c r="F32" s="28">
        <f>IF(ISNUMBER($G32),SUM(F28:F31),"")</f>
        <v>4</v>
      </c>
      <c r="G32" s="29">
        <f>IF(SUM($G28:$G31)+SUM($Q28:$Q31)&gt;0,SUM(G28:G31),"")</f>
        <v>402</v>
      </c>
      <c r="H32" s="27">
        <f>IF(ISNUMBER($G32),SUM(H28:H31),"")</f>
        <v>1</v>
      </c>
      <c r="I32" s="99"/>
      <c r="K32" s="96">
        <v>19619</v>
      </c>
      <c r="L32" s="97"/>
      <c r="M32" s="26" t="s">
        <v>18</v>
      </c>
      <c r="N32" s="27">
        <f>IF(ISNUMBER($G32),SUM(N28:N31),"")</f>
        <v>263</v>
      </c>
      <c r="O32" s="28">
        <f>IF(ISNUMBER($G32),SUM(O28:O31),"")</f>
        <v>128</v>
      </c>
      <c r="P32" s="28">
        <f>IF(ISNUMBER($G32),SUM(P28:P31),"")</f>
        <v>5</v>
      </c>
      <c r="Q32" s="29">
        <f>IF(SUM($G28:$G31)+SUM($Q28:$Q31)&gt;0,SUM(Q28:Q31),"")</f>
        <v>391</v>
      </c>
      <c r="R32" s="27">
        <f>IF(ISNUMBER($G32),SUM(R28:R31),"")</f>
        <v>1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144</v>
      </c>
      <c r="E33" s="12">
        <v>63</v>
      </c>
      <c r="F33" s="12">
        <v>4</v>
      </c>
      <c r="G33" s="13">
        <f>IF(AND(ISBLANK(D33),ISBLANK(E33)),"",D33+E33)</f>
        <v>207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154</v>
      </c>
      <c r="O33" s="12">
        <v>54</v>
      </c>
      <c r="P33" s="12">
        <v>4</v>
      </c>
      <c r="Q33" s="13">
        <f>IF(AND(ISBLANK(N33),ISBLANK(O33)),"",N33+O33)</f>
        <v>208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132</v>
      </c>
      <c r="E34" s="18">
        <v>88</v>
      </c>
      <c r="F34" s="18">
        <v>1</v>
      </c>
      <c r="G34" s="19">
        <f>IF(AND(ISBLANK(D34),ISBLANK(E34)),"",D34+E34)</f>
        <v>220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140</v>
      </c>
      <c r="O34" s="18">
        <v>52</v>
      </c>
      <c r="P34" s="18">
        <v>2</v>
      </c>
      <c r="Q34" s="19">
        <f>IF(AND(ISBLANK(N34),ISBLANK(O34)),"",N34+O34)</f>
        <v>192</v>
      </c>
      <c r="R34" s="20">
        <f>IF(ISNUMBER($H34),1-$H34,"")</f>
        <v>0</v>
      </c>
      <c r="S34" s="15"/>
    </row>
    <row r="35" spans="1:19" ht="12.95" customHeight="1" x14ac:dyDescent="0.2">
      <c r="A35" s="92" t="s">
        <v>30</v>
      </c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 t="s">
        <v>40</v>
      </c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>
        <f>IF(ISNUMBER(H37),(SIGN(1000*($H37-$R37)+$G37-$Q37)+1)/2,"")</f>
        <v>1</v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>
        <f>IF(ISNUMBER($I36),1-$I36,"")</f>
        <v>0</v>
      </c>
    </row>
    <row r="37" spans="1:19" ht="15.95" customHeight="1" x14ac:dyDescent="0.2">
      <c r="A37" s="96">
        <v>26403</v>
      </c>
      <c r="B37" s="97"/>
      <c r="C37" s="26" t="s">
        <v>18</v>
      </c>
      <c r="D37" s="27">
        <f>IF(ISNUMBER($G37),SUM(D33:D36),"")</f>
        <v>276</v>
      </c>
      <c r="E37" s="28">
        <f>IF(ISNUMBER($G37),SUM(E33:E36),"")</f>
        <v>151</v>
      </c>
      <c r="F37" s="28">
        <f>IF(ISNUMBER($G37),SUM(F33:F36),"")</f>
        <v>5</v>
      </c>
      <c r="G37" s="29">
        <f>IF(SUM($G33:$G36)+SUM($Q33:$Q36)&gt;0,SUM(G33:G36),"")</f>
        <v>427</v>
      </c>
      <c r="H37" s="27">
        <f>IF(ISNUMBER($G37),SUM(H33:H36),"")</f>
        <v>1</v>
      </c>
      <c r="I37" s="99"/>
      <c r="K37" s="96">
        <v>22822</v>
      </c>
      <c r="L37" s="97"/>
      <c r="M37" s="26" t="s">
        <v>18</v>
      </c>
      <c r="N37" s="27">
        <f>IF(ISNUMBER($G37),SUM(N33:N36),"")</f>
        <v>294</v>
      </c>
      <c r="O37" s="28">
        <f>IF(ISNUMBER($G37),SUM(O33:O36),"")</f>
        <v>106</v>
      </c>
      <c r="P37" s="28">
        <f>IF(ISNUMBER($G37),SUM(P33:P36),"")</f>
        <v>6</v>
      </c>
      <c r="Q37" s="29">
        <f>IF(SUM($G33:$G36)+SUM($Q33:$Q36)&gt;0,SUM(Q33:Q36),"")</f>
        <v>400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1647</v>
      </c>
      <c r="E39" s="34">
        <f>IF(ISNUMBER($G39),SUM(E12,E17,E22,E27,E32,E37),"")</f>
        <v>677</v>
      </c>
      <c r="F39" s="34">
        <f>IF(ISNUMBER($G39),SUM(F12,F17,F22,F27,F32,F37),"")</f>
        <v>56</v>
      </c>
      <c r="G39" s="35">
        <f>IF(SUM($G$8:$G$37)+SUM($Q$8:$Q$37)&gt;0,SUM(G12,G17,G22,G27,G32,G37),"")</f>
        <v>2324</v>
      </c>
      <c r="H39" s="36">
        <f>IF(SUM($G$8:$G$37)+SUM($Q$8:$Q$37)&gt;0,SUM(H12,H17,H22,H27,H32,H37),"")</f>
        <v>4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1668</v>
      </c>
      <c r="O39" s="34">
        <f>IF(ISNUMBER($G39),SUM(O12,O17,O22,O27,O32,O37),"")</f>
        <v>703</v>
      </c>
      <c r="P39" s="34">
        <f>IF(ISNUMBER($G39),SUM(P12,P17,P22,P27,P32,P37),"")</f>
        <v>56</v>
      </c>
      <c r="Q39" s="35">
        <f>IF(SUM($G$8:$G$37)+SUM($Q$8:$Q$37)&gt;0,SUM(Q12,Q17,Q22,Q27,Q32,Q37),"")</f>
        <v>2371</v>
      </c>
      <c r="R39" s="36">
        <f>IF(SUM($G$8:$G$37)+SUM($Q$8:$Q$37)&gt;0,SUM(R12,R17,R22,R27,R32,R37),"")</f>
        <v>8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4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Dobřany C – SK Škoda VS Plzeň C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18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2024-11-01T14:59:34Z</dcterms:modified>
  <cp:category/>
</cp:coreProperties>
</file>