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6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Q12" i="1" l="1"/>
  <c r="H8" i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H37" i="1" l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N27" i="1"/>
  <c r="E27" i="1"/>
  <c r="H17" i="1"/>
  <c r="D17" i="1"/>
  <c r="P17" i="1"/>
  <c r="O17" i="1"/>
  <c r="F17" i="1"/>
  <c r="R17" i="1"/>
  <c r="N17" i="1"/>
  <c r="E17" i="1"/>
  <c r="G39" i="1"/>
  <c r="H32" i="1"/>
  <c r="D32" i="1"/>
  <c r="P32" i="1"/>
  <c r="O32" i="1"/>
  <c r="F32" i="1"/>
  <c r="R32" i="1"/>
  <c r="N32" i="1"/>
  <c r="E32" i="1"/>
  <c r="H22" i="1"/>
  <c r="D22" i="1"/>
  <c r="P22" i="1"/>
  <c r="O22" i="1"/>
  <c r="F22" i="1"/>
  <c r="R22" i="1"/>
  <c r="N22" i="1"/>
  <c r="E22" i="1"/>
  <c r="H12" i="1"/>
  <c r="I11" i="1" s="1"/>
  <c r="S11" i="1" s="1"/>
  <c r="P12" i="1"/>
  <c r="O12" i="1"/>
  <c r="F12" i="1"/>
  <c r="R12" i="1"/>
  <c r="N12" i="1"/>
  <c r="E12" i="1"/>
  <c r="D12" i="1"/>
  <c r="Q39" i="1"/>
  <c r="R39" i="1"/>
  <c r="I21" i="1" l="1"/>
  <c r="S21" i="1" s="1"/>
  <c r="N39" i="1"/>
  <c r="F39" i="1"/>
  <c r="I39" i="1"/>
  <c r="E39" i="1"/>
  <c r="P39" i="1"/>
  <c r="D39" i="1"/>
  <c r="O39" i="1"/>
  <c r="I31" i="1"/>
  <c r="S31" i="1" s="1"/>
  <c r="H39" i="1"/>
  <c r="I16" i="1"/>
  <c r="S16" i="1" s="1"/>
  <c r="I26" i="1"/>
  <c r="S26" i="1" s="1"/>
  <c r="I36" i="1"/>
  <c r="S36" i="1" s="1"/>
  <c r="I41" i="1" l="1"/>
  <c r="S39" i="1"/>
  <c r="S41" i="1" s="1"/>
</calcChain>
</file>

<file path=xl/sharedStrings.xml><?xml version="1.0" encoding="utf-8"?>
<sst xmlns="http://schemas.openxmlformats.org/spreadsheetml/2006/main" count="117" uniqueCount="74">
  <si>
    <t>Česká kuželkářská
asociace</t>
  </si>
  <si>
    <t>Zápis o utkání</t>
  </si>
  <si>
    <t xml:space="preserve">Kuželna:  </t>
  </si>
  <si>
    <t>Karlovy Vary</t>
  </si>
  <si>
    <t>Datum:  </t>
  </si>
  <si>
    <t>2.11.2024</t>
  </si>
  <si>
    <t>Domácí</t>
  </si>
  <si>
    <t>Slovan K.Vary B</t>
  </si>
  <si>
    <t>Hosté</t>
  </si>
  <si>
    <t>Sokol Teplá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</si>
  <si>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</si>
  <si>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</si>
  <si>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</si>
  <si>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</si>
  <si>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</si>
  <si>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</si>
  <si>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</si>
  <si>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</si>
  <si>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</si>
  <si>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</si>
  <si>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</si>
  <si>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Hlaváč ml.</t>
  </si>
  <si>
    <t>Axamský</t>
  </si>
  <si>
    <t>Václav</t>
  </si>
  <si>
    <t>Luboš</t>
  </si>
  <si>
    <t>Staša</t>
  </si>
  <si>
    <t>Boško</t>
  </si>
  <si>
    <t>Pavel</t>
  </si>
  <si>
    <t>Ivan</t>
  </si>
  <si>
    <t>Stašová</t>
  </si>
  <si>
    <t>Boková</t>
  </si>
  <si>
    <t>Daniela</t>
  </si>
  <si>
    <t>Miroslava</t>
  </si>
  <si>
    <t>Čolák</t>
  </si>
  <si>
    <t>Bubla</t>
  </si>
  <si>
    <t>Petr</t>
  </si>
  <si>
    <t>Miroslav</t>
  </si>
  <si>
    <t>Beck ml.</t>
  </si>
  <si>
    <t>Tauber</t>
  </si>
  <si>
    <t>Tomáš</t>
  </si>
  <si>
    <t>Urban</t>
  </si>
  <si>
    <t>Pešťák</t>
  </si>
  <si>
    <t>Ladislav</t>
  </si>
  <si>
    <t>Celkový výkon družstva  </t>
  </si>
  <si>
    <t>Vedoucí družstva         Jméno:</t>
  </si>
  <si>
    <t>Daniela Stašová</t>
  </si>
  <si>
    <t>Bodový zisk</t>
  </si>
  <si>
    <t>Miroslava Boková</t>
  </si>
  <si>
    <t>Podpis:</t>
  </si>
  <si>
    <t>Rozhodčí</t>
  </si>
  <si>
    <t>Jméno:</t>
  </si>
  <si>
    <t>Lukáš Holý</t>
  </si>
  <si>
    <t>Číslo průkazu:</t>
  </si>
  <si>
    <t>C-156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</si>
  <si>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</si>
  <si>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</si>
  <si>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</si>
  <si>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</si>
  <si>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</si>
  <si>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</si>
  <si>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</si>
  <si>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</si>
  <si>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</si>
  <si>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</si>
  <si>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</si>
  <si>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</si>
  <si>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</si>
  <si>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</si>
  <si>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</si>
  <si>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</si>
  <si>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</si>
  <si>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</si>
  <si>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</si>
  <si>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Lukáš Holý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</si>
</sst>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10" fillId="2" borderId="63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19" ht="6" customHeight="1" x14ac:dyDescent="0.2">
      <c r="B2" s="98"/>
      <c r="C2" s="98"/>
    </row>
    <row r="3" spans="1:19" ht="20.100000000000001" customHeight="1" x14ac:dyDescent="0.2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19" ht="5.0999999999999996" customHeight="1" x14ac:dyDescent="0.2"/>
    <row r="5" spans="1:19" ht="25.5" customHeight="1" x14ac:dyDescent="0.2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19" ht="12.95" customHeight="1" x14ac:dyDescent="0.2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73" t="s">
        <v>21</v>
      </c>
      <c r="B8" s="74"/>
      <c r="C8" s="10">
        <v>1</v>
      </c>
      <c r="D8" s="11">
        <v>96</v>
      </c>
      <c r="E8" s="12">
        <v>43</v>
      </c>
      <c r="F8" s="12">
        <v>2</v>
      </c>
      <c r="G8" s="13">
        <f>IF(AND(ISBLANK(D8),ISBLANK(E8)),"",D8+E8)</f>
        <v>139</v>
      </c>
      <c r="H8" s="14">
        <f>IF(OR(ISNUMBER($G8),ISNUMBER($Q8)),(SIGN(N($G8)-N($Q8))+1)/2,"")</f>
        <v>1</v>
      </c>
      <c r="I8" s="15"/>
      <c r="K8" s="73" t="s">
        <v>22</v>
      </c>
      <c r="L8" s="74"/>
      <c r="M8" s="10">
        <v>1</v>
      </c>
      <c r="N8" s="11">
        <v>85</v>
      </c>
      <c r="O8" s="12">
        <v>35</v>
      </c>
      <c r="P8" s="12">
        <v>1</v>
      </c>
      <c r="Q8" s="13">
        <f>IF(AND(ISBLANK(N8),ISBLANK(O8)),"",N8+O8)</f>
        <v>120</v>
      </c>
      <c r="R8" s="14">
        <f>IF(ISNUMBER($H8),1-$H8,"")</f>
        <v>0</v>
      </c>
      <c r="S8" s="15"/>
    </row>
    <row r="9" spans="1:19" ht="12.95" customHeight="1" x14ac:dyDescent="0.2">
      <c r="A9" s="75"/>
      <c r="B9" s="76"/>
      <c r="C9" s="16">
        <v>2</v>
      </c>
      <c r="D9" s="17">
        <v>78</v>
      </c>
      <c r="E9" s="18">
        <v>31</v>
      </c>
      <c r="F9" s="18">
        <v>2</v>
      </c>
      <c r="G9" s="19">
        <f>IF(AND(ISBLANK(D9),ISBLANK(E9)),"",D9+E9)</f>
        <v>109</v>
      </c>
      <c r="H9" s="20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42</v>
      </c>
      <c r="P9" s="18">
        <v>1</v>
      </c>
      <c r="Q9" s="19">
        <f>IF(AND(ISBLANK(N9),ISBLANK(O9)),"",N9+O9)</f>
        <v>127</v>
      </c>
      <c r="R9" s="20">
        <f>IF(ISNUMBER($H9),1-$H9,"")</f>
        <v>1</v>
      </c>
      <c r="S9" s="15"/>
    </row>
    <row r="10" spans="1:19" ht="12.95" customHeight="1" x14ac:dyDescent="0.2">
      <c r="A10" s="77" t="s">
        <v>23</v>
      </c>
      <c r="B10" s="78"/>
      <c r="C10" s="16">
        <v>3</v>
      </c>
      <c r="D10" s="17">
        <v>83</v>
      </c>
      <c r="E10" s="18">
        <v>39</v>
      </c>
      <c r="F10" s="18">
        <v>3</v>
      </c>
      <c r="G10" s="19">
        <f>IF(AND(ISBLANK(D10),ISBLANK(E10)),"",D10+E10)</f>
        <v>122</v>
      </c>
      <c r="H10" s="20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44</v>
      </c>
      <c r="P10" s="18">
        <v>2</v>
      </c>
      <c r="Q10" s="19">
        <f>IF(AND(ISBLANK(N10),ISBLANK(O10)),"",N10+O10)</f>
        <v>135</v>
      </c>
      <c r="R10" s="20">
        <f>IF(ISNUMBER($H10),1-$H10,"")</f>
        <v>1</v>
      </c>
      <c r="S10" s="15"/>
    </row>
    <row r="11" spans="1:19" ht="12.95" customHeight="1" x14ac:dyDescent="0.2">
      <c r="A11" s="79"/>
      <c r="B11" s="80"/>
      <c r="C11" s="21">
        <v>4</v>
      </c>
      <c r="D11" s="22">
        <v>92</v>
      </c>
      <c r="E11" s="23">
        <v>52</v>
      </c>
      <c r="F11" s="23">
        <v>2</v>
      </c>
      <c r="G11" s="24">
        <f>IF(AND(ISBLANK(D11),ISBLANK(E11)),"",D11+E11)</f>
        <v>144</v>
      </c>
      <c r="H11" s="25">
        <f>IF(OR(ISNUMBER($G11),ISNUMBER($Q11)),(SIGN(N($G11)-N($Q11))+1)/2,"")</f>
        <v>1</v>
      </c>
      <c r="I11" s="71">
        <f>IF(ISNUMBER(H12),(SIGN(1000*($H12-$R12)+$G12-$Q12)+1)/2,"")</f>
        <v>1</v>
      </c>
      <c r="K11" s="79"/>
      <c r="L11" s="80"/>
      <c r="M11" s="21">
        <v>4</v>
      </c>
      <c r="N11" s="22">
        <v>94</v>
      </c>
      <c r="O11" s="23">
        <v>25</v>
      </c>
      <c r="P11" s="23">
        <v>3</v>
      </c>
      <c r="Q11" s="24">
        <f>IF(AND(ISBLANK(N11),ISBLANK(O11)),"",N11+O11)</f>
        <v>119</v>
      </c>
      <c r="R11" s="25">
        <f>IF(ISNUMBER($H11),1-$H11,"")</f>
        <v>0</v>
      </c>
      <c r="S11" s="71">
        <f>IF(ISNUMBER($I11),1-$I11,"")</f>
        <v>0</v>
      </c>
    </row>
    <row r="12" spans="1:19" ht="15.95" customHeight="1" x14ac:dyDescent="0.2">
      <c r="A12" s="81">
        <v>25433</v>
      </c>
      <c r="B12" s="82"/>
      <c r="C12" s="26" t="s">
        <v>18</v>
      </c>
      <c r="D12" s="27">
        <f>IF(ISNUMBER($G12),SUM(D8:D11),"")</f>
        <v>349</v>
      </c>
      <c r="E12" s="28">
        <f>IF(ISNUMBER($G12),SUM(E8:E11),"")</f>
        <v>165</v>
      </c>
      <c r="F12" s="28">
        <f>IF(ISNUMBER($G12),SUM(F8:F11),"")</f>
        <v>9</v>
      </c>
      <c r="G12" s="29">
        <f>IF(SUM($G8:$G11)+SUM($Q8:$Q11)&gt;0,SUM(G8:G11),"")</f>
        <v>514</v>
      </c>
      <c r="H12" s="27">
        <f>IF(ISNUMBER($G12),SUM(H8:H11),"")</f>
        <v>2</v>
      </c>
      <c r="I12" s="72"/>
      <c r="K12" s="81">
        <v>10982</v>
      </c>
      <c r="L12" s="82"/>
      <c r="M12" s="26" t="s">
        <v>18</v>
      </c>
      <c r="N12" s="27">
        <f>IF(ISNUMBER($G12),SUM(N8:N11),"")</f>
        <v>355</v>
      </c>
      <c r="O12" s="28">
        <f>IF(ISNUMBER($G12),SUM(O8:O11),"")</f>
        <v>146</v>
      </c>
      <c r="P12" s="28">
        <f>IF(ISNUMBER($G12),SUM(P8:P11),"")</f>
        <v>7</v>
      </c>
      <c r="Q12" s="29">
        <f>IF(SUM($G8:$G11)+SUM($Q8:$Q11)&gt;0,SUM(Q8:Q11),"")</f>
        <v>501</v>
      </c>
      <c r="R12" s="27">
        <f>IF(ISNUMBER($G12),SUM(R8:R11),"")</f>
        <v>2</v>
      </c>
      <c r="S12" s="72"/>
    </row>
    <row r="13" spans="1:19" ht="12.95" customHeight="1" x14ac:dyDescent="0.2">
      <c r="A13" s="73" t="s">
        <v>25</v>
      </c>
      <c r="B13" s="74"/>
      <c r="C13" s="10">
        <v>1</v>
      </c>
      <c r="D13" s="11">
        <v>89</v>
      </c>
      <c r="E13" s="12">
        <v>24</v>
      </c>
      <c r="F13" s="12">
        <v>6</v>
      </c>
      <c r="G13" s="13">
        <f>IF(AND(ISBLANK(D13),ISBLANK(E13)),"",D13+E13)</f>
        <v>113</v>
      </c>
      <c r="H13" s="14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33</v>
      </c>
      <c r="P13" s="12">
        <v>1</v>
      </c>
      <c r="Q13" s="13">
        <f>IF(AND(ISBLANK(N13),ISBLANK(O13)),"",N13+O13)</f>
        <v>124</v>
      </c>
      <c r="R13" s="14">
        <f>IF(ISNUMBER($H13),1-$H13,"")</f>
        <v>1</v>
      </c>
      <c r="S13" s="15"/>
    </row>
    <row r="14" spans="1:19" ht="12.95" customHeight="1" x14ac:dyDescent="0.2">
      <c r="A14" s="75"/>
      <c r="B14" s="76"/>
      <c r="C14" s="16">
        <v>2</v>
      </c>
      <c r="D14" s="17">
        <v>108</v>
      </c>
      <c r="E14" s="18">
        <v>36</v>
      </c>
      <c r="F14" s="18">
        <v>3</v>
      </c>
      <c r="G14" s="19">
        <f>IF(AND(ISBLANK(D14),ISBLANK(E14)),"",D14+E14)</f>
        <v>144</v>
      </c>
      <c r="H14" s="20">
        <f>IF(OR(ISNUMBER($G14),ISNUMBER($Q14)),(SIGN(N($G14)-N($Q14))+1)/2,"")</f>
        <v>1</v>
      </c>
      <c r="I14" s="15"/>
      <c r="K14" s="75"/>
      <c r="L14" s="76"/>
      <c r="M14" s="16">
        <v>2</v>
      </c>
      <c r="N14" s="17">
        <v>97</v>
      </c>
      <c r="O14" s="18">
        <v>45</v>
      </c>
      <c r="P14" s="18">
        <v>1</v>
      </c>
      <c r="Q14" s="19">
        <f>IF(AND(ISBLANK(N14),ISBLANK(O14)),"",N14+O14)</f>
        <v>142</v>
      </c>
      <c r="R14" s="20">
        <f>IF(ISNUMBER($H14),1-$H14,"")</f>
        <v>0</v>
      </c>
      <c r="S14" s="15"/>
    </row>
    <row r="15" spans="1:19" ht="12.95" customHeight="1" x14ac:dyDescent="0.2">
      <c r="A15" s="77" t="s">
        <v>27</v>
      </c>
      <c r="B15" s="78"/>
      <c r="C15" s="16">
        <v>3</v>
      </c>
      <c r="D15" s="17">
        <v>97</v>
      </c>
      <c r="E15" s="18">
        <v>44</v>
      </c>
      <c r="F15" s="18">
        <v>4</v>
      </c>
      <c r="G15" s="19">
        <f>IF(AND(ISBLANK(D15),ISBLANK(E15)),"",D15+E15)</f>
        <v>141</v>
      </c>
      <c r="H15" s="20">
        <f>IF(OR(ISNUMBER($G15),ISNUMBER($Q15)),(SIGN(N($G15)-N($Q15))+1)/2,"")</f>
        <v>1</v>
      </c>
      <c r="I15" s="15"/>
      <c r="K15" s="77" t="s">
        <v>28</v>
      </c>
      <c r="L15" s="78"/>
      <c r="M15" s="16">
        <v>3</v>
      </c>
      <c r="N15" s="17">
        <v>79</v>
      </c>
      <c r="O15" s="18">
        <v>34</v>
      </c>
      <c r="P15" s="18">
        <v>4</v>
      </c>
      <c r="Q15" s="19">
        <f>IF(AND(ISBLANK(N15),ISBLANK(O15)),"",N15+O15)</f>
        <v>113</v>
      </c>
      <c r="R15" s="20">
        <f>IF(ISNUMBER($H15),1-$H15,"")</f>
        <v>0</v>
      </c>
      <c r="S15" s="15"/>
    </row>
    <row r="16" spans="1:19" ht="12.95" customHeight="1" x14ac:dyDescent="0.2">
      <c r="A16" s="79"/>
      <c r="B16" s="80"/>
      <c r="C16" s="21">
        <v>4</v>
      </c>
      <c r="D16" s="22">
        <v>87</v>
      </c>
      <c r="E16" s="23">
        <v>36</v>
      </c>
      <c r="F16" s="23">
        <v>2</v>
      </c>
      <c r="G16" s="24">
        <f>IF(AND(ISBLANK(D16),ISBLANK(E16)),"",D16+E16)</f>
        <v>123</v>
      </c>
      <c r="H16" s="25">
        <f>IF(OR(ISNUMBER($G16),ISNUMBER($Q16)),(SIGN(N($G16)-N($Q16))+1)/2,"")</f>
        <v>0</v>
      </c>
      <c r="I16" s="71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51</v>
      </c>
      <c r="P16" s="23">
        <v>4</v>
      </c>
      <c r="Q16" s="24">
        <f>IF(AND(ISBLANK(N16),ISBLANK(O16)),"",N16+O16)</f>
        <v>149</v>
      </c>
      <c r="R16" s="25">
        <f>IF(ISNUMBER($H16),1-$H16,"")</f>
        <v>1</v>
      </c>
      <c r="S16" s="71">
        <f>IF(ISNUMBER($I16),1-$I16,"")</f>
        <v>1</v>
      </c>
    </row>
    <row r="17" spans="1:19" ht="15.95" customHeight="1" x14ac:dyDescent="0.2">
      <c r="A17" s="81">
        <v>14657</v>
      </c>
      <c r="B17" s="82"/>
      <c r="C17" s="26" t="s">
        <v>18</v>
      </c>
      <c r="D17" s="27">
        <f>IF(ISNUMBER($G17),SUM(D13:D16),"")</f>
        <v>381</v>
      </c>
      <c r="E17" s="28">
        <f>IF(ISNUMBER($G17),SUM(E13:E16),"")</f>
        <v>140</v>
      </c>
      <c r="F17" s="28">
        <f>IF(ISNUMBER($G17),SUM(F13:F16),"")</f>
        <v>15</v>
      </c>
      <c r="G17" s="29">
        <f>IF(SUM($G13:$G16)+SUM($Q13:$Q16)&gt;0,SUM(G13:G16),"")</f>
        <v>521</v>
      </c>
      <c r="H17" s="27">
        <f>IF(ISNUMBER($G17),SUM(H13:H16),"")</f>
        <v>2</v>
      </c>
      <c r="I17" s="72"/>
      <c r="K17" s="81">
        <v>9432</v>
      </c>
      <c r="L17" s="82"/>
      <c r="M17" s="26" t="s">
        <v>18</v>
      </c>
      <c r="N17" s="27">
        <f>IF(ISNUMBER($G17),SUM(N13:N16),"")</f>
        <v>365</v>
      </c>
      <c r="O17" s="28">
        <f>IF(ISNUMBER($G17),SUM(O13:O16),"")</f>
        <v>163</v>
      </c>
      <c r="P17" s="28">
        <f>IF(ISNUMBER($G17),SUM(P13:P16),"")</f>
        <v>10</v>
      </c>
      <c r="Q17" s="29">
        <f>IF(SUM($G13:$G16)+SUM($Q13:$Q16)&gt;0,SUM(Q13:Q16),"")</f>
        <v>528</v>
      </c>
      <c r="R17" s="27">
        <f>IF(ISNUMBER($G17),SUM(R13:R16),"")</f>
        <v>2</v>
      </c>
      <c r="S17" s="72"/>
    </row>
    <row r="18" spans="1:19" ht="12.95" customHeight="1" x14ac:dyDescent="0.2">
      <c r="A18" s="73" t="s">
        <v>29</v>
      </c>
      <c r="B18" s="74"/>
      <c r="C18" s="10">
        <v>1</v>
      </c>
      <c r="D18" s="11">
        <v>99</v>
      </c>
      <c r="E18" s="12">
        <v>35</v>
      </c>
      <c r="F18" s="12">
        <v>1</v>
      </c>
      <c r="G18" s="13">
        <f>IF(AND(ISBLANK(D18),ISBLANK(E18)),"",D18+E18)</f>
        <v>134</v>
      </c>
      <c r="H18" s="14">
        <f>IF(OR(ISNUMBER($G18),ISNUMBER($Q18)),(SIGN(N($G18)-N($Q18))+1)/2,"")</f>
        <v>1</v>
      </c>
      <c r="I18" s="15"/>
      <c r="K18" s="73" t="s">
        <v>30</v>
      </c>
      <c r="L18" s="74"/>
      <c r="M18" s="10">
        <v>1</v>
      </c>
      <c r="N18" s="11">
        <v>85</v>
      </c>
      <c r="O18" s="12">
        <v>34</v>
      </c>
      <c r="P18" s="12">
        <v>4</v>
      </c>
      <c r="Q18" s="13">
        <f>IF(AND(ISBLANK(N18),ISBLANK(O18)),"",N18+O18)</f>
        <v>119</v>
      </c>
      <c r="R18" s="14">
        <f>IF(ISNUMBER($H18),1-$H18,"")</f>
        <v>0</v>
      </c>
      <c r="S18" s="15"/>
    </row>
    <row r="19" spans="1:19" ht="12.95" customHeight="1" x14ac:dyDescent="0.2">
      <c r="A19" s="75"/>
      <c r="B19" s="76"/>
      <c r="C19" s="16">
        <v>2</v>
      </c>
      <c r="D19" s="17">
        <v>87</v>
      </c>
      <c r="E19" s="18">
        <v>32</v>
      </c>
      <c r="F19" s="18">
        <v>2</v>
      </c>
      <c r="G19" s="19">
        <f>IF(AND(ISBLANK(D19),ISBLANK(E19)),"",D19+E19)</f>
        <v>119</v>
      </c>
      <c r="H19" s="20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52</v>
      </c>
      <c r="P19" s="18">
        <v>0</v>
      </c>
      <c r="Q19" s="19">
        <f>IF(AND(ISBLANK(N19),ISBLANK(O19)),"",N19+O19)</f>
        <v>140</v>
      </c>
      <c r="R19" s="20">
        <f>IF(ISNUMBER($H19),1-$H19,"")</f>
        <v>1</v>
      </c>
      <c r="S19" s="15"/>
    </row>
    <row r="20" spans="1:19" ht="12.95" customHeight="1" x14ac:dyDescent="0.2">
      <c r="A20" s="77" t="s">
        <v>31</v>
      </c>
      <c r="B20" s="78"/>
      <c r="C20" s="16">
        <v>3</v>
      </c>
      <c r="D20" s="17">
        <v>81</v>
      </c>
      <c r="E20" s="18">
        <v>35</v>
      </c>
      <c r="F20" s="18">
        <v>0</v>
      </c>
      <c r="G20" s="19">
        <f>IF(AND(ISBLANK(D20),ISBLANK(E20)),"",D20+E20)</f>
        <v>116</v>
      </c>
      <c r="H20" s="20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25</v>
      </c>
      <c r="P20" s="18">
        <v>5</v>
      </c>
      <c r="Q20" s="19">
        <f>IF(AND(ISBLANK(N20),ISBLANK(O20)),"",N20+O20)</f>
        <v>127</v>
      </c>
      <c r="R20" s="20">
        <f>IF(ISNUMBER($H20),1-$H20,"")</f>
        <v>1</v>
      </c>
      <c r="S20" s="15"/>
    </row>
    <row r="21" spans="1:19" ht="12.95" customHeight="1" x14ac:dyDescent="0.2">
      <c r="A21" s="79"/>
      <c r="B21" s="80"/>
      <c r="C21" s="21">
        <v>4</v>
      </c>
      <c r="D21" s="22">
        <v>90</v>
      </c>
      <c r="E21" s="23">
        <v>35</v>
      </c>
      <c r="F21" s="23">
        <v>1</v>
      </c>
      <c r="G21" s="24">
        <f>IF(AND(ISBLANK(D21),ISBLANK(E21)),"",D21+E21)</f>
        <v>125</v>
      </c>
      <c r="H21" s="25">
        <f>IF(OR(ISNUMBER($G21),ISNUMBER($Q21)),(SIGN(N($G21)-N($Q21))+1)/2,"")</f>
        <v>0</v>
      </c>
      <c r="I21" s="71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36</v>
      </c>
      <c r="P21" s="23">
        <v>3</v>
      </c>
      <c r="Q21" s="24">
        <f>IF(AND(ISBLANK(N21),ISBLANK(O21)),"",N21+O21)</f>
        <v>126</v>
      </c>
      <c r="R21" s="25">
        <f>IF(ISNUMBER($H21),1-$H21,"")</f>
        <v>1</v>
      </c>
      <c r="S21" s="71">
        <f>IF(ISNUMBER($I21),1-$I21,"")</f>
        <v>1</v>
      </c>
    </row>
    <row r="22" spans="1:19" ht="15.95" customHeight="1" x14ac:dyDescent="0.2">
      <c r="A22" s="81">
        <v>14289</v>
      </c>
      <c r="B22" s="82"/>
      <c r="C22" s="26" t="s">
        <v>18</v>
      </c>
      <c r="D22" s="27">
        <f>IF(ISNUMBER($G22),SUM(D18:D21),"")</f>
        <v>357</v>
      </c>
      <c r="E22" s="28">
        <f>IF(ISNUMBER($G22),SUM(E18:E21),"")</f>
        <v>137</v>
      </c>
      <c r="F22" s="28">
        <f>IF(ISNUMBER($G22),SUM(F18:F21),"")</f>
        <v>4</v>
      </c>
      <c r="G22" s="29">
        <f>IF(SUM($G18:$G21)+SUM($Q18:$Q21)&gt;0,SUM(G18:G21),"")</f>
        <v>494</v>
      </c>
      <c r="H22" s="27">
        <f>IF(ISNUMBER($G22),SUM(H18:H21),"")</f>
        <v>1</v>
      </c>
      <c r="I22" s="72"/>
      <c r="K22" s="81">
        <v>5282</v>
      </c>
      <c r="L22" s="82"/>
      <c r="M22" s="26" t="s">
        <v>18</v>
      </c>
      <c r="N22" s="27">
        <f>IF(ISNUMBER($G22),SUM(N18:N21),"")</f>
        <v>365</v>
      </c>
      <c r="O22" s="28">
        <f>IF(ISNUMBER($G22),SUM(O18:O21),"")</f>
        <v>147</v>
      </c>
      <c r="P22" s="28">
        <f>IF(ISNUMBER($G22),SUM(P18:P21),"")</f>
        <v>12</v>
      </c>
      <c r="Q22" s="29">
        <f>IF(SUM($G18:$G21)+SUM($Q18:$Q21)&gt;0,SUM(Q18:Q21),"")</f>
        <v>512</v>
      </c>
      <c r="R22" s="27">
        <f>IF(ISNUMBER($G22),SUM(R18:R21),"")</f>
        <v>3</v>
      </c>
      <c r="S22" s="72"/>
    </row>
    <row r="23" spans="1:19" ht="12.95" customHeight="1" x14ac:dyDescent="0.2">
      <c r="A23" s="73" t="s">
        <v>33</v>
      </c>
      <c r="B23" s="74"/>
      <c r="C23" s="10">
        <v>1</v>
      </c>
      <c r="D23" s="11">
        <v>88</v>
      </c>
      <c r="E23" s="12">
        <v>44</v>
      </c>
      <c r="F23" s="12">
        <v>2</v>
      </c>
      <c r="G23" s="13">
        <f>IF(AND(ISBLANK(D23),ISBLANK(E23)),"",D23+E23)</f>
        <v>132</v>
      </c>
      <c r="H23" s="14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45</v>
      </c>
      <c r="P23" s="12">
        <v>1</v>
      </c>
      <c r="Q23" s="13">
        <f>IF(AND(ISBLANK(N23),ISBLANK(O23)),"",N23+O23)</f>
        <v>143</v>
      </c>
      <c r="R23" s="14">
        <f>IF(ISNUMBER($H23),1-$H23,"")</f>
        <v>1</v>
      </c>
      <c r="S23" s="15"/>
    </row>
    <row r="24" spans="1:19" ht="12.95" customHeight="1" x14ac:dyDescent="0.2">
      <c r="A24" s="75"/>
      <c r="B24" s="76"/>
      <c r="C24" s="16">
        <v>2</v>
      </c>
      <c r="D24" s="17">
        <v>86</v>
      </c>
      <c r="E24" s="18">
        <v>44</v>
      </c>
      <c r="F24" s="18">
        <v>2</v>
      </c>
      <c r="G24" s="19">
        <f>IF(AND(ISBLANK(D24),ISBLANK(E24)),"",D24+E24)</f>
        <v>130</v>
      </c>
      <c r="H24" s="20">
        <f>IF(OR(ISNUMBER($G24),ISNUMBER($Q24)),(SIGN(N($G24)-N($Q24))+1)/2,"")</f>
        <v>1</v>
      </c>
      <c r="I24" s="15"/>
      <c r="K24" s="75"/>
      <c r="L24" s="76"/>
      <c r="M24" s="16">
        <v>2</v>
      </c>
      <c r="N24" s="17">
        <v>85</v>
      </c>
      <c r="O24" s="18">
        <v>36</v>
      </c>
      <c r="P24" s="18">
        <v>0</v>
      </c>
      <c r="Q24" s="19">
        <f>IF(AND(ISBLANK(N24),ISBLANK(O24)),"",N24+O24)</f>
        <v>121</v>
      </c>
      <c r="R24" s="20">
        <f>IF(ISNUMBER($H24),1-$H24,"")</f>
        <v>0</v>
      </c>
      <c r="S24" s="15"/>
    </row>
    <row r="25" spans="1:19" ht="12.95" customHeight="1" x14ac:dyDescent="0.2">
      <c r="A25" s="77" t="s">
        <v>35</v>
      </c>
      <c r="B25" s="78"/>
      <c r="C25" s="16">
        <v>3</v>
      </c>
      <c r="D25" s="17">
        <v>78</v>
      </c>
      <c r="E25" s="18">
        <v>35</v>
      </c>
      <c r="F25" s="18">
        <v>0</v>
      </c>
      <c r="G25" s="19">
        <f>IF(AND(ISBLANK(D25),ISBLANK(E25)),"",D25+E25)</f>
        <v>113</v>
      </c>
      <c r="H25" s="20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92</v>
      </c>
      <c r="O25" s="18">
        <v>50</v>
      </c>
      <c r="P25" s="18">
        <v>2</v>
      </c>
      <c r="Q25" s="19">
        <f>IF(AND(ISBLANK(N25),ISBLANK(O25)),"",N25+O25)</f>
        <v>142</v>
      </c>
      <c r="R25" s="20">
        <f>IF(ISNUMBER($H25),1-$H25,"")</f>
        <v>1</v>
      </c>
      <c r="S25" s="15"/>
    </row>
    <row r="26" spans="1:19" ht="12.95" customHeight="1" x14ac:dyDescent="0.2">
      <c r="A26" s="79"/>
      <c r="B26" s="80"/>
      <c r="C26" s="21">
        <v>4</v>
      </c>
      <c r="D26" s="22">
        <v>96</v>
      </c>
      <c r="E26" s="23">
        <v>43</v>
      </c>
      <c r="F26" s="23">
        <v>0</v>
      </c>
      <c r="G26" s="24">
        <f>IF(AND(ISBLANK(D26),ISBLANK(E26)),"",D26+E26)</f>
        <v>139</v>
      </c>
      <c r="H26" s="25">
        <f>IF(OR(ISNUMBER($G26),ISNUMBER($Q26)),(SIGN(N($G26)-N($Q26))+1)/2,"")</f>
        <v>0</v>
      </c>
      <c r="I26" s="71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54</v>
      </c>
      <c r="P26" s="23">
        <v>3</v>
      </c>
      <c r="Q26" s="24">
        <f>IF(AND(ISBLANK(N26),ISBLANK(O26)),"",N26+O26)</f>
        <v>144</v>
      </c>
      <c r="R26" s="25">
        <f>IF(ISNUMBER($H26),1-$H26,"")</f>
        <v>1</v>
      </c>
      <c r="S26" s="71">
        <f>IF(ISNUMBER($I26),1-$I26,"")</f>
        <v>1</v>
      </c>
    </row>
    <row r="27" spans="1:19" ht="15.95" customHeight="1" x14ac:dyDescent="0.2">
      <c r="A27" s="81">
        <v>13883</v>
      </c>
      <c r="B27" s="82"/>
      <c r="C27" s="26" t="s">
        <v>18</v>
      </c>
      <c r="D27" s="27">
        <f>IF(ISNUMBER($G27),SUM(D23:D26),"")</f>
        <v>348</v>
      </c>
      <c r="E27" s="28">
        <f>IF(ISNUMBER($G27),SUM(E23:E26),"")</f>
        <v>166</v>
      </c>
      <c r="F27" s="28">
        <f>IF(ISNUMBER($G27),SUM(F23:F26),"")</f>
        <v>4</v>
      </c>
      <c r="G27" s="29">
        <f>IF(SUM($G23:$G26)+SUM($Q23:$Q26)&gt;0,SUM(G23:G26),"")</f>
        <v>514</v>
      </c>
      <c r="H27" s="27">
        <f>IF(ISNUMBER($G27),SUM(H23:H26),"")</f>
        <v>1</v>
      </c>
      <c r="I27" s="72"/>
      <c r="K27" s="81">
        <v>6029</v>
      </c>
      <c r="L27" s="82"/>
      <c r="M27" s="26" t="s">
        <v>18</v>
      </c>
      <c r="N27" s="27">
        <f>IF(ISNUMBER($G27),SUM(N23:N26),"")</f>
        <v>365</v>
      </c>
      <c r="O27" s="28">
        <f>IF(ISNUMBER($G27),SUM(O23:O26),"")</f>
        <v>185</v>
      </c>
      <c r="P27" s="28">
        <f>IF(ISNUMBER($G27),SUM(P23:P26),"")</f>
        <v>6</v>
      </c>
      <c r="Q27" s="29">
        <f>IF(SUM($G23:$G26)+SUM($Q23:$Q26)&gt;0,SUM(Q23:Q26),"")</f>
        <v>550</v>
      </c>
      <c r="R27" s="27">
        <f>IF(ISNUMBER($G27),SUM(R23:R26),"")</f>
        <v>3</v>
      </c>
      <c r="S27" s="72"/>
    </row>
    <row r="28" spans="1:19" ht="12.95" customHeight="1" x14ac:dyDescent="0.2">
      <c r="A28" s="73" t="s">
        <v>37</v>
      </c>
      <c r="B28" s="74"/>
      <c r="C28" s="10">
        <v>1</v>
      </c>
      <c r="D28" s="11">
        <v>91</v>
      </c>
      <c r="E28" s="12">
        <v>35</v>
      </c>
      <c r="F28" s="12">
        <v>3</v>
      </c>
      <c r="G28" s="13">
        <f>IF(AND(ISBLANK(D28),ISBLANK(E28)),"",D28+E28)</f>
        <v>126</v>
      </c>
      <c r="H28" s="14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96</v>
      </c>
      <c r="O28" s="12">
        <v>62</v>
      </c>
      <c r="P28" s="12">
        <v>1</v>
      </c>
      <c r="Q28" s="13">
        <f>IF(AND(ISBLANK(N28),ISBLANK(O28)),"",N28+O28)</f>
        <v>158</v>
      </c>
      <c r="R28" s="14">
        <f>IF(ISNUMBER($H28),1-$H28,"")</f>
        <v>1</v>
      </c>
      <c r="S28" s="15"/>
    </row>
    <row r="29" spans="1:19" ht="12.95" customHeight="1" x14ac:dyDescent="0.2">
      <c r="A29" s="75"/>
      <c r="B29" s="76"/>
      <c r="C29" s="16">
        <v>2</v>
      </c>
      <c r="D29" s="17">
        <v>91</v>
      </c>
      <c r="E29" s="18">
        <v>44</v>
      </c>
      <c r="F29" s="18">
        <v>1</v>
      </c>
      <c r="G29" s="19">
        <f>IF(AND(ISBLANK(D29),ISBLANK(E29)),"",D29+E29)</f>
        <v>135</v>
      </c>
      <c r="H29" s="20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51</v>
      </c>
      <c r="P29" s="18">
        <v>0</v>
      </c>
      <c r="Q29" s="19">
        <f>IF(AND(ISBLANK(N29),ISBLANK(O29)),"",N29+O29)</f>
        <v>137</v>
      </c>
      <c r="R29" s="20">
        <f>IF(ISNUMBER($H29),1-$H29,"")</f>
        <v>1</v>
      </c>
      <c r="S29" s="15"/>
    </row>
    <row r="30" spans="1:19" ht="12.95" customHeight="1" x14ac:dyDescent="0.2">
      <c r="A30" s="77" t="s">
        <v>39</v>
      </c>
      <c r="B30" s="78"/>
      <c r="C30" s="16">
        <v>3</v>
      </c>
      <c r="D30" s="17">
        <v>104</v>
      </c>
      <c r="E30" s="18">
        <v>48</v>
      </c>
      <c r="F30" s="18">
        <v>1</v>
      </c>
      <c r="G30" s="19">
        <f>IF(AND(ISBLANK(D30),ISBLANK(E30)),"",D30+E30)</f>
        <v>152</v>
      </c>
      <c r="H30" s="20">
        <f>IF(OR(ISNUMBER($G30),ISNUMBER($Q30)),(SIGN(N($G30)-N($Q30))+1)/2,"")</f>
        <v>1</v>
      </c>
      <c r="I30" s="15"/>
      <c r="K30" s="77" t="s">
        <v>35</v>
      </c>
      <c r="L30" s="78"/>
      <c r="M30" s="16">
        <v>3</v>
      </c>
      <c r="N30" s="17">
        <v>71</v>
      </c>
      <c r="O30" s="18">
        <v>42</v>
      </c>
      <c r="P30" s="18">
        <v>1</v>
      </c>
      <c r="Q30" s="19">
        <f>IF(AND(ISBLANK(N30),ISBLANK(O30)),"",N30+O30)</f>
        <v>113</v>
      </c>
      <c r="R30" s="20">
        <f>IF(ISNUMBER($H30),1-$H30,"")</f>
        <v>0</v>
      </c>
      <c r="S30" s="15"/>
    </row>
    <row r="31" spans="1:19" ht="12.95" customHeight="1" x14ac:dyDescent="0.2">
      <c r="A31" s="79"/>
      <c r="B31" s="80"/>
      <c r="C31" s="21">
        <v>4</v>
      </c>
      <c r="D31" s="22">
        <v>96</v>
      </c>
      <c r="E31" s="23">
        <v>40</v>
      </c>
      <c r="F31" s="23">
        <v>1</v>
      </c>
      <c r="G31" s="24">
        <f>IF(AND(ISBLANK(D31),ISBLANK(E31)),"",D31+E31)</f>
        <v>136</v>
      </c>
      <c r="H31" s="25">
        <f>IF(OR(ISNUMBER($G31),ISNUMBER($Q31)),(SIGN(N($G31)-N($Q31))+1)/2,"")</f>
        <v>0</v>
      </c>
      <c r="I31" s="71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45</v>
      </c>
      <c r="P31" s="23">
        <v>0</v>
      </c>
      <c r="Q31" s="24">
        <f>IF(AND(ISBLANK(N31),ISBLANK(O31)),"",N31+O31)</f>
        <v>137</v>
      </c>
      <c r="R31" s="25">
        <f>IF(ISNUMBER($H31),1-$H31,"")</f>
        <v>1</v>
      </c>
      <c r="S31" s="71">
        <f>IF(ISNUMBER($I31),1-$I31,"")</f>
        <v>1</v>
      </c>
    </row>
    <row r="32" spans="1:19" ht="15.95" customHeight="1" x14ac:dyDescent="0.2">
      <c r="A32" s="81">
        <v>19591</v>
      </c>
      <c r="B32" s="82"/>
      <c r="C32" s="26" t="s">
        <v>18</v>
      </c>
      <c r="D32" s="27">
        <f>IF(ISNUMBER($G32),SUM(D28:D31),"")</f>
        <v>382</v>
      </c>
      <c r="E32" s="28">
        <f>IF(ISNUMBER($G32),SUM(E28:E31),"")</f>
        <v>167</v>
      </c>
      <c r="F32" s="28">
        <f>IF(ISNUMBER($G32),SUM(F28:F31),"")</f>
        <v>6</v>
      </c>
      <c r="G32" s="29">
        <f>IF(SUM($G28:$G31)+SUM($Q28:$Q31)&gt;0,SUM(G28:G31),"")</f>
        <v>549</v>
      </c>
      <c r="H32" s="27">
        <f>IF(ISNUMBER($G32),SUM(H28:H31),"")</f>
        <v>1</v>
      </c>
      <c r="I32" s="72"/>
      <c r="K32" s="81">
        <v>10356</v>
      </c>
      <c r="L32" s="82"/>
      <c r="M32" s="26" t="s">
        <v>18</v>
      </c>
      <c r="N32" s="27">
        <f>IF(ISNUMBER($G32),SUM(N28:N31),"")</f>
        <v>345</v>
      </c>
      <c r="O32" s="28">
        <f>IF(ISNUMBER($G32),SUM(O28:O31),"")</f>
        <v>200</v>
      </c>
      <c r="P32" s="28">
        <f>IF(ISNUMBER($G32),SUM(P28:P31),"")</f>
        <v>2</v>
      </c>
      <c r="Q32" s="29">
        <f>IF(SUM($G28:$G31)+SUM($Q28:$Q31)&gt;0,SUM(Q28:Q31),"")</f>
        <v>545</v>
      </c>
      <c r="R32" s="27">
        <f>IF(ISNUMBER($G32),SUM(R28:R31),"")</f>
        <v>3</v>
      </c>
      <c r="S32" s="72"/>
    </row>
    <row r="33" spans="1:19" ht="12.95" customHeight="1" x14ac:dyDescent="0.2">
      <c r="A33" s="73" t="s">
        <v>40</v>
      </c>
      <c r="B33" s="74"/>
      <c r="C33" s="10">
        <v>1</v>
      </c>
      <c r="D33" s="11">
        <v>94</v>
      </c>
      <c r="E33" s="12">
        <v>53</v>
      </c>
      <c r="F33" s="12">
        <v>0</v>
      </c>
      <c r="G33" s="13">
        <f>IF(AND(ISBLANK(D33),ISBLANK(E33)),"",D33+E33)</f>
        <v>147</v>
      </c>
      <c r="H33" s="14">
        <f>IF(OR(ISNUMBER($G33),ISNUMBER($Q33)),(SIGN(N($G33)-N($Q33))+1)/2,"")</f>
        <v>1</v>
      </c>
      <c r="I33" s="15"/>
      <c r="K33" s="73" t="s">
        <v>41</v>
      </c>
      <c r="L33" s="74"/>
      <c r="M33" s="10">
        <v>1</v>
      </c>
      <c r="N33" s="11">
        <v>89</v>
      </c>
      <c r="O33" s="12">
        <v>36</v>
      </c>
      <c r="P33" s="12">
        <v>1</v>
      </c>
      <c r="Q33" s="13">
        <f>IF(AND(ISBLANK(N33),ISBLANK(O33)),"",N33+O33)</f>
        <v>125</v>
      </c>
      <c r="R33" s="14">
        <f>IF(ISNUMBER($H33),1-$H33,"")</f>
        <v>0</v>
      </c>
      <c r="S33" s="15"/>
    </row>
    <row r="34" spans="1:19" ht="12.95" customHeight="1" x14ac:dyDescent="0.2">
      <c r="A34" s="75"/>
      <c r="B34" s="76"/>
      <c r="C34" s="16">
        <v>2</v>
      </c>
      <c r="D34" s="17">
        <v>92</v>
      </c>
      <c r="E34" s="18">
        <v>61</v>
      </c>
      <c r="F34" s="18">
        <v>0</v>
      </c>
      <c r="G34" s="19">
        <f>IF(AND(ISBLANK(D34),ISBLANK(E34)),"",D34+E34)</f>
        <v>153</v>
      </c>
      <c r="H34" s="20">
        <f>IF(OR(ISNUMBER($G34),ISNUMBER($Q34)),(SIGN(N($G34)-N($Q34))+1)/2,"")</f>
        <v>1</v>
      </c>
      <c r="I34" s="15"/>
      <c r="K34" s="75"/>
      <c r="L34" s="76"/>
      <c r="M34" s="16">
        <v>2</v>
      </c>
      <c r="N34" s="17">
        <v>80</v>
      </c>
      <c r="O34" s="18">
        <v>43</v>
      </c>
      <c r="P34" s="18">
        <v>3</v>
      </c>
      <c r="Q34" s="19">
        <f>IF(AND(ISBLANK(N34),ISBLANK(O34)),"",N34+O34)</f>
        <v>123</v>
      </c>
      <c r="R34" s="20">
        <f>IF(ISNUMBER($H34),1-$H34,"")</f>
        <v>0</v>
      </c>
      <c r="S34" s="15"/>
    </row>
    <row r="35" spans="1:19" ht="12.95" customHeight="1" x14ac:dyDescent="0.2">
      <c r="A35" s="77" t="s">
        <v>42</v>
      </c>
      <c r="B35" s="78"/>
      <c r="C35" s="16">
        <v>3</v>
      </c>
      <c r="D35" s="17">
        <v>98</v>
      </c>
      <c r="E35" s="18">
        <v>58</v>
      </c>
      <c r="F35" s="18">
        <v>0</v>
      </c>
      <c r="G35" s="19">
        <f>IF(AND(ISBLANK(D35),ISBLANK(E35)),"",D35+E35)</f>
        <v>156</v>
      </c>
      <c r="H35" s="20">
        <f>IF(OR(ISNUMBER($G35),ISNUMBER($Q35)),(SIGN(N($G35)-N($Q35))+1)/2,"")</f>
        <v>1</v>
      </c>
      <c r="I35" s="15"/>
      <c r="K35" s="77" t="s">
        <v>36</v>
      </c>
      <c r="L35" s="78"/>
      <c r="M35" s="16">
        <v>3</v>
      </c>
      <c r="N35" s="17">
        <v>85</v>
      </c>
      <c r="O35" s="18">
        <v>27</v>
      </c>
      <c r="P35" s="18">
        <v>3</v>
      </c>
      <c r="Q35" s="19">
        <f>IF(AND(ISBLANK(N35),ISBLANK(O35)),"",N35+O35)</f>
        <v>112</v>
      </c>
      <c r="R35" s="20">
        <f>IF(ISNUMBER($H35),1-$H35,"")</f>
        <v>0</v>
      </c>
      <c r="S35" s="15"/>
    </row>
    <row r="36" spans="1:19" ht="12.95" customHeight="1" x14ac:dyDescent="0.2">
      <c r="A36" s="79"/>
      <c r="B36" s="80"/>
      <c r="C36" s="21">
        <v>4</v>
      </c>
      <c r="D36" s="22">
        <v>101</v>
      </c>
      <c r="E36" s="23">
        <v>42</v>
      </c>
      <c r="F36" s="23">
        <v>2</v>
      </c>
      <c r="G36" s="24">
        <f>IF(AND(ISBLANK(D36),ISBLANK(E36)),"",D36+E36)</f>
        <v>143</v>
      </c>
      <c r="H36" s="25">
        <f>IF(OR(ISNUMBER($G36),ISNUMBER($Q36)),(SIGN(N($G36)-N($Q36))+1)/2,"")</f>
        <v>1</v>
      </c>
      <c r="I36" s="71">
        <f>IF(ISNUMBER(H37),(SIGN(1000*($H37-$R37)+$G37-$Q37)+1)/2,"")</f>
        <v>1</v>
      </c>
      <c r="K36" s="79"/>
      <c r="L36" s="80"/>
      <c r="M36" s="21">
        <v>4</v>
      </c>
      <c r="N36" s="22">
        <v>81</v>
      </c>
      <c r="O36" s="23">
        <v>54</v>
      </c>
      <c r="P36" s="23">
        <v>0</v>
      </c>
      <c r="Q36" s="24">
        <f>IF(AND(ISBLANK(N36),ISBLANK(O36)),"",N36+O36)</f>
        <v>135</v>
      </c>
      <c r="R36" s="25">
        <f>IF(ISNUMBER($H36),1-$H36,"")</f>
        <v>0</v>
      </c>
      <c r="S36" s="71">
        <f>IF(ISNUMBER($I36),1-$I36,"")</f>
        <v>0</v>
      </c>
    </row>
    <row r="37" spans="1:19" ht="15.95" customHeight="1" x14ac:dyDescent="0.2">
      <c r="A37" s="81">
        <v>19235</v>
      </c>
      <c r="B37" s="82"/>
      <c r="C37" s="26" t="s">
        <v>18</v>
      </c>
      <c r="D37" s="27">
        <f>IF(ISNUMBER($G37),SUM(D33:D36),"")</f>
        <v>385</v>
      </c>
      <c r="E37" s="28">
        <f>IF(ISNUMBER($G37),SUM(E33:E36),"")</f>
        <v>214</v>
      </c>
      <c r="F37" s="28">
        <f>IF(ISNUMBER($G37),SUM(F33:F36),"")</f>
        <v>2</v>
      </c>
      <c r="G37" s="29">
        <f>IF(SUM($G33:$G36)+SUM($Q33:$Q36)&gt;0,SUM(G33:G36),"")</f>
        <v>599</v>
      </c>
      <c r="H37" s="27">
        <f>IF(ISNUMBER($G37),SUM(H33:H36),"")</f>
        <v>4</v>
      </c>
      <c r="I37" s="72"/>
      <c r="K37" s="81">
        <v>15021</v>
      </c>
      <c r="L37" s="82"/>
      <c r="M37" s="26" t="s">
        <v>18</v>
      </c>
      <c r="N37" s="27">
        <f>IF(ISNUMBER($G37),SUM(N33:N36),"")</f>
        <v>335</v>
      </c>
      <c r="O37" s="28">
        <f>IF(ISNUMBER($G37),SUM(O33:O36),"")</f>
        <v>160</v>
      </c>
      <c r="P37" s="28">
        <f>IF(ISNUMBER($G37),SUM(P33:P36),"")</f>
        <v>7</v>
      </c>
      <c r="Q37" s="29">
        <f>IF(SUM($G33:$G36)+SUM($Q33:$Q36)&gt;0,SUM(Q33:Q36),"")</f>
        <v>495</v>
      </c>
      <c r="R37" s="27">
        <f>IF(ISNUMBER($G37),SUM(R33:R36),"")</f>
        <v>0</v>
      </c>
      <c r="S37" s="72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2202</v>
      </c>
      <c r="E39" s="34">
        <f>IF(ISNUMBER($G39),SUM(E12,E17,E22,E27,E32,E37),"")</f>
        <v>989</v>
      </c>
      <c r="F39" s="34">
        <f>IF(ISNUMBER($G39),SUM(F12,F17,F22,F27,F32,F37),"")</f>
        <v>40</v>
      </c>
      <c r="G39" s="35">
        <f>IF(SUM($G$8:$G$37)+SUM($Q$8:$Q$37)&gt;0,SUM(G12,G17,G22,G27,G32,G37),"")</f>
        <v>3191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2130</v>
      </c>
      <c r="O39" s="34">
        <f>IF(ISNUMBER($G39),SUM(O12,O17,O22,O27,O32,O37),"")</f>
        <v>1001</v>
      </c>
      <c r="P39" s="34">
        <f>IF(ISNUMBER($G39),SUM(P12,P17,P22,P27,P32,P37),"")</f>
        <v>44</v>
      </c>
      <c r="Q39" s="35">
        <f>IF(SUM($G$8:$G$37)+SUM($Q$8:$Q$37)&gt;0,SUM(Q12,Q17,Q22,Q27,Q32,Q37),"")</f>
        <v>3131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>
        <f>IF(ISNUMBER(I$39),SUM(I11,I16,I21,I26,I31,I36,I39),"")</f>
        <v>4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19" ht="18" customHeight="1" x14ac:dyDescent="0.25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Slovan K.Vary B – Sokol Teplá</v>
      </c>
    </row>
    <row r="46" spans="1:19" ht="20.100000000000001" customHeight="1" x14ac:dyDescent="0.25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19" ht="20.100000000000001" customHeight="1" x14ac:dyDescent="0.25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19" ht="9.9499999999999993" customHeight="1" x14ac:dyDescent="0.2"/>
    <row r="49" spans="1:19" ht="15" customHeight="1" x14ac:dyDescent="0.2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 x14ac:dyDescent="0.2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 x14ac:dyDescent="0.2"/>
    <row r="52" spans="1:19" ht="15" customHeight="1" x14ac:dyDescent="0.2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19" ht="21" customHeight="1" x14ac:dyDescent="0.2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19" ht="81" customHeight="1" x14ac:dyDescent="0.2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19" ht="5.0999999999999996" customHeight="1" x14ac:dyDescent="0.2"/>
    <row r="64" spans="1:19" ht="15" customHeight="1" x14ac:dyDescent="0.2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 x14ac:dyDescent="0.2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 x14ac:dyDescent="0.2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R5:S5"/>
    <mergeCell ref="K8:L9"/>
    <mergeCell ref="K10:L11"/>
    <mergeCell ref="M5:M6"/>
    <mergeCell ref="K5:L5"/>
    <mergeCell ref="K6:L6"/>
    <mergeCell ref="S36:S37"/>
    <mergeCell ref="K33:L34"/>
    <mergeCell ref="S26:S27"/>
    <mergeCell ref="S31:S32"/>
    <mergeCell ref="K25:L26"/>
    <mergeCell ref="K35:L36"/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2024-11-04T09:34:04Z</dcterms:modified>
  <cp:category/>
</cp:coreProperties>
</file>